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045" windowWidth="26550" windowHeight="6720" tabRatio="864" activeTab="0"/>
  </bookViews>
  <sheets>
    <sheet name="текст" sheetId="1" r:id="rId1"/>
    <sheet name="№1источ" sheetId="2" r:id="rId2"/>
    <sheet name="№2 админ." sheetId="3" r:id="rId3"/>
    <sheet name="№3 админ источн" sheetId="4" r:id="rId4"/>
    <sheet name="№4 доходы на 2019-2021" sheetId="5" r:id="rId5"/>
    <sheet name="№5 функц 2019-2021" sheetId="6" r:id="rId6"/>
    <sheet name="№6 вед 2019-2021" sheetId="7" r:id="rId7"/>
    <sheet name="№7 (ЦСР,ВР,РП)2019-2021" sheetId="8" r:id="rId8"/>
    <sheet name="№8 дотации" sheetId="9" r:id="rId9"/>
    <sheet name="№ 9 ВУС" sheetId="10" r:id="rId10"/>
    <sheet name="№10 админкомиссии" sheetId="11" r:id="rId11"/>
    <sheet name="№11 сбалансированность" sheetId="12" r:id="rId12"/>
    <sheet name="№12 аккарицидные" sheetId="13" r:id="rId13"/>
    <sheet name="№13 прогр заимств" sheetId="14" r:id="rId14"/>
  </sheets>
  <definedNames>
    <definedName name="_xlnm._FilterDatabase" localSheetId="4" hidden="1">'№4 доходы на 2019-2021'!$A$10:$IU$167</definedName>
    <definedName name="_xlnm._FilterDatabase" localSheetId="6" hidden="1">'№6 вед 2019-2021'!$A$8:$I$495</definedName>
    <definedName name="_xlnm._FilterDatabase" localSheetId="7" hidden="1">'№7 (ЦСР,ВР,РП)2019-2021'!$A$10:$H$628</definedName>
    <definedName name="_xlnm.Print_Area" localSheetId="9">'№ 9 ВУС'!$A$1:$E$40</definedName>
    <definedName name="_xlnm.Print_Area" localSheetId="10">'№10 админкомиссии'!$A$1:$G$37</definedName>
    <definedName name="_xlnm.Print_Area" localSheetId="11">'№11 сбалансированность'!$A$1:$E$47</definedName>
    <definedName name="_xlnm.Print_Area" localSheetId="2">'№2 админ.'!$A$1:$D$184</definedName>
    <definedName name="_xlnm.Print_Area" localSheetId="4">'№4 доходы на 2019-2021'!$A$1:$M$161</definedName>
    <definedName name="_xlnm.Print_Area" localSheetId="5">'№5 функц 2019-2021'!$A$1:$F$53</definedName>
    <definedName name="_xlnm.Print_Area" localSheetId="6">'№6 вед 2019-2021'!$A$1:$I$495</definedName>
    <definedName name="_xlnm.Print_Area" localSheetId="7">'№7 (ЦСР,ВР,РП)2019-2021'!$A$1:$H$626</definedName>
    <definedName name="_xlnm.Print_Area" localSheetId="0">'текст'!$A$1:$M$176</definedName>
  </definedNames>
  <calcPr fullCalcOnLoad="1"/>
</workbook>
</file>

<file path=xl/sharedStrings.xml><?xml version="1.0" encoding="utf-8"?>
<sst xmlns="http://schemas.openxmlformats.org/spreadsheetml/2006/main" count="7585" uniqueCount="1750">
  <si>
    <t xml:space="preserve"> Статья 16. Субсидии организациям внутреннего водного транспорта</t>
  </si>
  <si>
    <t>1 11 05075 05 0000 120</t>
  </si>
  <si>
    <t>Субсидии бюджетам муниципальных районов на проведение реконструкции или капитального ремонта зданий муниципальных общеобразовательных организаций Красноярского края, находящихся в аварийном состоянии,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</si>
  <si>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 xml:space="preserve">791 </t>
  </si>
  <si>
    <t>Субвенции бюджетам муниципальных районов на обеспечение питанием, одеждой, обувью, мягким и жестким инвентарем обучающихся с ограниченными возможностями здоровья, проживающих в интернатах муниципальных 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</si>
  <si>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районов на реализацию Закона края от 29 ноября 2005 года № 16-4081 «О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 входящим в состав муниципального района края"</t>
  </si>
  <si>
    <t xml:space="preserve">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</si>
  <si>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Статья 1. Основные характеристики районного бюджета</t>
  </si>
  <si>
    <t xml:space="preserve">          4) в случае перераспределения бюджетных ассигнований в пределах общего объема расходов, предусмотренных муниципальному бюджетному или автономному учреждению в виде субсидий, включая субсидии на финансовое обеспечение выполнения муниципального задания, субсидии на цели, не связанные с финансовым обеспечением выполнения муниципального задания, субсидии на приобретение объектов недвижимого имущества в муниципальную собственность Казачинского района;</t>
  </si>
  <si>
    <t xml:space="preserve">           11) в случае перераспределения между главными распорядителями средств районного бюджета бюджетных ассигнований на осуществление расходов за счет межбюджетных трансфертов, поступающих из краевого бюджета на осуществление отдельных целевых расходов на основании федеральных законов и (или) нормативных правовых актов Президента Российской Федерации и Правительства Российской Федерации, Правительства Красноярского края, Губернатора Красноярского края, а также соглашений, заключенных с главными распорядителями средств краевого бюджета, и уведомлений главных распорядителей средств краевого бюджета, в пределах объема соответствующих межбюджетных трансфертов.
</t>
  </si>
  <si>
    <t>791 01 05 02 01 05 0000 510</t>
  </si>
  <si>
    <t>791 01 05 00 00 00 0000 600</t>
  </si>
  <si>
    <t>791 01 05 02 00 00 0000 600</t>
  </si>
  <si>
    <t>Дотации бюджетам муниципальных районов на выравнивание бюджетной обеспеченности</t>
  </si>
  <si>
    <t>Статья 14. Иные межбюджетные трансферты</t>
  </si>
  <si>
    <t>Статья 15. Субсидии организациям автомобильного пассажирского транспорта</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</si>
  <si>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</si>
  <si>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казенных учреждений</t>
  </si>
  <si>
    <t>Подпрограмма "Модернизация, реконструкция и капитальный ремонт объектов коммунальной инфраструктуры Казачинского района"</t>
  </si>
  <si>
    <t>1004</t>
  </si>
  <si>
    <t>1006</t>
  </si>
  <si>
    <t>Раздел-подраздел</t>
  </si>
  <si>
    <t>0100</t>
  </si>
  <si>
    <t>0400</t>
  </si>
  <si>
    <t>0500</t>
  </si>
  <si>
    <t>0700</t>
  </si>
  <si>
    <t>0800</t>
  </si>
  <si>
    <t>0900</t>
  </si>
  <si>
    <t>1000</t>
  </si>
  <si>
    <t>1100</t>
  </si>
  <si>
    <t>Приложение № 1</t>
  </si>
  <si>
    <t>Муниципальная программа Казачинского района "Развитие образования Казачинского района"</t>
  </si>
  <si>
    <t>Реализация государственной политики в области приватизации и управления государственной и муниципальной собственностью по администрации Казачинского района в рамках непрограммных расходов отдельных органов местного самоуправления</t>
  </si>
  <si>
    <t>Приложение № 8</t>
  </si>
  <si>
    <t>42</t>
  </si>
  <si>
    <t>43</t>
  </si>
  <si>
    <t>44</t>
  </si>
  <si>
    <t>1 17 01050 05 0000 180</t>
  </si>
  <si>
    <t>791 01 05 02 01 00 0000 610</t>
  </si>
  <si>
    <t>Муниципальное образование</t>
  </si>
  <si>
    <t>МО Мокрушинский сельсовет</t>
  </si>
  <si>
    <t>131</t>
  </si>
  <si>
    <t xml:space="preserve">Обеспечение проезда в краевые государственные и негосударственные организации отдыха, оздоровления и занятости детей, зарегистрированные на территории Красноярского края и муниципальные загородные лагеря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 </t>
  </si>
  <si>
    <t>Непрограммные расходы отдельных органов местного самоуправления</t>
  </si>
  <si>
    <t>Функционирование финансового управления администрации Казачинского района</t>
  </si>
  <si>
    <t xml:space="preserve">Дотации бюджетам муниципальных районов на поддержку мер по обеспечению сбалансированности бюджетов </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</si>
  <si>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 </t>
  </si>
  <si>
    <t xml:space="preserve">Субсидии бюджетам муниципальных районов на выравнивание обеспеченности муниципальных образований края по реализации ими их отдельных расходных обязательств </t>
  </si>
  <si>
    <t xml:space="preserve">             2) в случаях образования, переименования, реорганизации, ликвидации органов местного самоуправления Казачинского района, перераспределения их полномочий и численности в пределах общего объема средств, предусмотренных настоящим Решением на обеспечение их деятельности;</t>
  </si>
  <si>
    <t>Функционирование высшего должностного лица субъекта Российской Федерации и муниципального образования</t>
  </si>
  <si>
    <t>Расходы на выплаты персоналу государственных (муниципальных) органов</t>
  </si>
  <si>
    <t>850</t>
  </si>
  <si>
    <t>800</t>
  </si>
  <si>
    <t>Иные бюджетные ассигнования</t>
  </si>
  <si>
    <t>Уплата налогов, сборов и иных платежей</t>
  </si>
  <si>
    <t>Непрограммные расходы на функционирование высшего должностного лица муниципального образования</t>
  </si>
  <si>
    <t>Непрограммные расходы представительного органа местного самоуправления</t>
  </si>
  <si>
    <t xml:space="preserve">           1) на сумму доходов, дополнительно полученных районными казенными учреждениями от оказания платных услуг, безвозмездных поступлений от физических и юридических лиц,  в том числе добровольных пожертвований, и от иной, приносящей доход деятельности, осуществляемой районными казенными учреждениями сверх утвержденных настоящим Решением и бюджетной сметой бюджетных ассигнований на обеспечение деятельности районных казенных учреждений и направленных на финансирование расходов данных учреждений в соответствии с бюджетной сметой;</t>
  </si>
  <si>
    <t xml:space="preserve">          3) в случаях переименования, реорганизации, ликвидации, создания муниципальных учреждений, в том числе путем изменения типа существующих районных учреждений,  перераспределения объема оказываемых муниципальных услуг, выполняемых работ и (или) исполняемых муниципальных функций и численности в пределах общего объема средств, предусмотренных настоящим Решением на обеспечение их деятельности;</t>
  </si>
  <si>
    <t>Статья 12. Районный Фонд финансовой поддержки поселений.</t>
  </si>
  <si>
    <t>Подпрограмма "Развитие дошкольного образования"</t>
  </si>
  <si>
    <t>Социальное обеспечение и иные выплаты населению</t>
  </si>
  <si>
    <t>Публичные нормативные социальные выплаты гражданам</t>
  </si>
  <si>
    <t>раздел - подраздел</t>
  </si>
  <si>
    <t xml:space="preserve">           Главные распорядители средств районного бюджета на основании информации о фактическом поступлении доходов от сдачи в аренду имущества и от приносящей доход деятельности ежемесячно до 28-го числа месяца, предшествующего планируемому, формируют заявки на финансирование на очередной месяц с указанием даты предполагаемого финансирования.</t>
  </si>
  <si>
    <t xml:space="preserve">Дотации </t>
  </si>
  <si>
    <t>Субвенции</t>
  </si>
  <si>
    <t>Отдел культуры, спорта, туризма и молодежной политики администрации Казачинского района</t>
  </si>
  <si>
    <t>ДОХОДЫ ОТ ИСПОЛЬЗОВАНИЯ ИМУЩЕСТВА, НАХОДЯЩЕГОСЯ В ГОСУДАРСТВЕННОЙ И МУНИЦИПАЛЬНОЙ СОБСТВЕННОСТИ</t>
  </si>
  <si>
    <t>Мобилизационная и вневойсковая подготовка</t>
  </si>
  <si>
    <t>0200</t>
  </si>
  <si>
    <t>0203</t>
  </si>
  <si>
    <t>Муниципальная программа "Развитие транспортной системы Казачинского района"</t>
  </si>
  <si>
    <t>791 01 05 00 00 00 0000 000</t>
  </si>
  <si>
    <t>791 01 05 00 00 00 0000 500</t>
  </si>
  <si>
    <t>791 01 05 02 00 00 0000 500</t>
  </si>
  <si>
    <t>791 01 05 02 01 00 0000 510</t>
  </si>
  <si>
    <t>0440080210</t>
  </si>
  <si>
    <t>9100000000</t>
  </si>
  <si>
    <t>9110000000</t>
  </si>
  <si>
    <t>9110080210</t>
  </si>
  <si>
    <t>9200000000</t>
  </si>
  <si>
    <t>9210000000</t>
  </si>
  <si>
    <t>9210080210</t>
  </si>
  <si>
    <t>9300000000</t>
  </si>
  <si>
    <t>9310000000</t>
  </si>
  <si>
    <t>9310080210</t>
  </si>
  <si>
    <t>9310080250</t>
  </si>
  <si>
    <t>0400000000</t>
  </si>
  <si>
    <t>0440000000</t>
  </si>
  <si>
    <t>8100000000</t>
  </si>
  <si>
    <t>8110000000</t>
  </si>
  <si>
    <t>8110076040</t>
  </si>
  <si>
    <t>8110080210</t>
  </si>
  <si>
    <t>8110080050</t>
  </si>
  <si>
    <t>0440075190</t>
  </si>
  <si>
    <t>0600000000</t>
  </si>
  <si>
    <t>0630000000</t>
  </si>
  <si>
    <t>0630084480</t>
  </si>
  <si>
    <t>0900000000</t>
  </si>
  <si>
    <t>0910000000</t>
  </si>
  <si>
    <t>0910085000</t>
  </si>
  <si>
    <t>8110074290</t>
  </si>
  <si>
    <t>8110080220</t>
  </si>
  <si>
    <t>8110080850</t>
  </si>
  <si>
    <t>0700000000</t>
  </si>
  <si>
    <t>0710000000</t>
  </si>
  <si>
    <t>0730000000</t>
  </si>
  <si>
    <t>0730075170</t>
  </si>
  <si>
    <t>1100000000</t>
  </si>
  <si>
    <t>1120000000</t>
  </si>
  <si>
    <t>1120083010</t>
  </si>
  <si>
    <t>1120083030</t>
  </si>
  <si>
    <t>0720000000</t>
  </si>
  <si>
    <t>0720075180</t>
  </si>
  <si>
    <t>1000000000</t>
  </si>
  <si>
    <t>1090000000</t>
  </si>
  <si>
    <t>1090096010</t>
  </si>
  <si>
    <t>1090096040</t>
  </si>
  <si>
    <t>0800000000</t>
  </si>
  <si>
    <t>0810000000</t>
  </si>
  <si>
    <t>0100000000</t>
  </si>
  <si>
    <t>0130000000</t>
  </si>
  <si>
    <t>0130080610</t>
  </si>
  <si>
    <t>0610000000</t>
  </si>
  <si>
    <t>0610084470</t>
  </si>
  <si>
    <t>0620000000</t>
  </si>
  <si>
    <t>0620084470</t>
  </si>
  <si>
    <t>0410000000</t>
  </si>
  <si>
    <t>0410080610</t>
  </si>
  <si>
    <t>0420000000</t>
  </si>
  <si>
    <t>0420080610</t>
  </si>
  <si>
    <t>0430000000</t>
  </si>
  <si>
    <t>0430080210</t>
  </si>
  <si>
    <t>0430080610</t>
  </si>
  <si>
    <t>0500000000</t>
  </si>
  <si>
    <t>0300000000</t>
  </si>
  <si>
    <t>0320000000</t>
  </si>
  <si>
    <t>0310000000</t>
  </si>
  <si>
    <t>0310001510</t>
  </si>
  <si>
    <t>0320075130</t>
  </si>
  <si>
    <t>0110000000</t>
  </si>
  <si>
    <t>0110075880</t>
  </si>
  <si>
    <t>0110080610</t>
  </si>
  <si>
    <t>0120000000</t>
  </si>
  <si>
    <t>0120075640</t>
  </si>
  <si>
    <t>0120075920</t>
  </si>
  <si>
    <t>0120080610</t>
  </si>
  <si>
    <t>0120080930</t>
  </si>
  <si>
    <t>0120080940</t>
  </si>
  <si>
    <t>0130080670</t>
  </si>
  <si>
    <t>0140000000</t>
  </si>
  <si>
    <t>0140080640</t>
  </si>
  <si>
    <t>0140080650</t>
  </si>
  <si>
    <t>0140080660</t>
  </si>
  <si>
    <t>0140084470</t>
  </si>
  <si>
    <t>0150000000</t>
  </si>
  <si>
    <t>0150075520</t>
  </si>
  <si>
    <t>0150080210</t>
  </si>
  <si>
    <t>0150080610</t>
  </si>
  <si>
    <t>0110075540</t>
  </si>
  <si>
    <t>0120075660</t>
  </si>
  <si>
    <t>0110075560</t>
  </si>
  <si>
    <t>0230000000</t>
  </si>
  <si>
    <t>0230080210</t>
  </si>
  <si>
    <t>0240000000</t>
  </si>
  <si>
    <t>0240080210</t>
  </si>
  <si>
    <t>0240082070</t>
  </si>
  <si>
    <t>8180000000</t>
  </si>
  <si>
    <t>8180075140</t>
  </si>
  <si>
    <t>8180051180</t>
  </si>
  <si>
    <t>0200000000</t>
  </si>
  <si>
    <t>0210000000</t>
  </si>
  <si>
    <t>0210076010</t>
  </si>
  <si>
    <t>0210091300</t>
  </si>
  <si>
    <t>0210093500</t>
  </si>
  <si>
    <t>Предоставление субсидий организациям внутреннего водного транспорта на возмещение затрат в результате оказания услуг по перевозке пассажиров паромной переправой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</si>
  <si>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Подпрограмма "Развитие транспортного комплекса Казачинского района"</t>
  </si>
  <si>
    <t>Финансовое обеспечение питанием, одеждой, обувью, мягким и жестким инвентарем обучающихся с ограниченными возможностями здоровья, проживающих в организациях, осуществляющих образовательную деятельность по адаптированным образовательным программам,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</si>
  <si>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 </t>
  </si>
  <si>
    <t>Муниципальная программа Казачинского района "Поддержка и развитие малого и среднего предпринимательства в Казачинском районе"</t>
  </si>
  <si>
    <t xml:space="preserve">Прочие межбюджетные трансферты общего характера
</t>
  </si>
  <si>
    <t>1403</t>
  </si>
  <si>
    <t>200</t>
  </si>
  <si>
    <t>НАЛОГИ НА СОВОКУПНЫЙ ДОХОД</t>
  </si>
  <si>
    <t xml:space="preserve">       1. Утвердить в пределах общего объема расходов, установленного статьей 1 настоящего Решения, распределение бюджетных ассигнований подразделам и подразделам классификации расходов бюджетов Российской Федерации: </t>
  </si>
  <si>
    <t>Государственная пошлина по делам, рассматриваемым в судах общей юрисдикции, мировыми судьями</t>
  </si>
  <si>
    <t>Ri = (N(освоб)i + N(совм)i *ki)*Fi,</t>
  </si>
  <si>
    <t>ki = t(совм)i / t(освоб),</t>
  </si>
  <si>
    <t xml:space="preserve">           1. Доходы от сдачи в аренду имущества, находящегося в муниципальной собственности и переданного в оперативное управление муниципальным казенным учреждениям, от платных услуг, оказываемых муниципальными казенными учреждениями, безвозмездные поступления от физических и юридических лиц, международных организаций и правительств иностранных государств, в том числе добровольные пожертвования, и от иной приносящей доход деятельности, осуществляемой муниципальными казенными учреждениями, (далее по тексту статьи - доходы от сдачи в аренду имущества и от приносящей доход деятельности) направляются в пределах сумм, фактически поступивших в доход районного бюджета и отраженных на лицевых счетах муниципальных казенных учреждений, на обеспечение их деятельности в соответствии с бюджетной сметой.
</t>
  </si>
  <si>
    <t xml:space="preserve">          2. Предельный  объем расходов на обслуживание муниципального долга в Казачинском районе не должен превышать:</t>
  </si>
  <si>
    <t>Код ведомства</t>
  </si>
  <si>
    <t>Код классификации доходов бюджета</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</si>
  <si>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</si>
  <si>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</si>
  <si>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</si>
  <si>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Прочие денежные взыскания (штрафы) за правонарушения в области дорожного движения</t>
  </si>
  <si>
    <t>Субсидии бюджетам бюджетной системы Российской Федерации (межбюджетные субсидии)</t>
  </si>
  <si>
    <t xml:space="preserve">Субсидии бюджетам муниципальных районов на организацию и проведение акарицидных обработок мест массового отдыха населения </t>
  </si>
  <si>
    <t xml:space="preserve">Субсидии бюджетам муниципальных районов на поддержку деятельности муниципальных молодежных центров </t>
  </si>
  <si>
    <t>Субвенции бюджетам муниципальных районов на реализацию Закона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</si>
  <si>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 xml:space="preserve">Субвенции бюджетам муниципальных районов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t>
  </si>
  <si>
    <t>Субвенции бюджетам муниципальных районов на обеспечение питанием, одеждой, обувью, мягким и жестким инвентарем обучающихся с ограниченными возможностями здоровья, проживающих в организациях, осуществляющих образовательную деятельность по адаптированным образовательным программам,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</si>
  <si>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 xml:space="preserve">Субвенции бюджетам муниципальных районов на реализацию Закона края от 29 ноября 2005 года № 16-4081 «О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 входящим в состав муниципального района края" </t>
  </si>
  <si>
    <t>Субвенции бюджетам муниципальных районов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</si>
  <si>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 xml:space="preserve">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</si>
  <si>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</si>
  <si>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заключенными соглашениями </t>
  </si>
  <si>
    <t>Субвенции бюджетам муниципальных районов на осуществление  первичного воинского учета на территориях, где отсутствуют военные комиссариаты</t>
  </si>
  <si>
    <t>66</t>
  </si>
  <si>
    <t>67</t>
  </si>
  <si>
    <t>300</t>
  </si>
  <si>
    <t>320</t>
  </si>
  <si>
    <t>379</t>
  </si>
  <si>
    <t>380</t>
  </si>
  <si>
    <t>53</t>
  </si>
  <si>
    <t>МО Казачинский сельсовет</t>
  </si>
  <si>
    <t>Обеспечение деятельности (оказание услуг) подведомственных учреждений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</si>
  <si>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мероприятий, конкурсов, конференций, форумов одаренных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</si>
  <si>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178</t>
  </si>
  <si>
    <t>Всего</t>
  </si>
  <si>
    <t>Другие общегосударственные вопросы</t>
  </si>
  <si>
    <t>Статья 8. Общая предельная штатная численность выборных должностных лиц, осуществляющих свои полномочия на постоянной основе, членов выборных органов местного самоуправления, муниципальных служащих</t>
  </si>
  <si>
    <t>Статья 9. Индексация заработной платы работников муниципальных  учреждений</t>
  </si>
  <si>
    <t>289</t>
  </si>
  <si>
    <t>290</t>
  </si>
  <si>
    <t>291</t>
  </si>
  <si>
    <t>292</t>
  </si>
  <si>
    <t>293</t>
  </si>
  <si>
    <t>294</t>
  </si>
  <si>
    <t>295</t>
  </si>
  <si>
    <t>296</t>
  </si>
  <si>
    <t>297</t>
  </si>
  <si>
    <t>298</t>
  </si>
  <si>
    <t>299</t>
  </si>
  <si>
    <t>301</t>
  </si>
  <si>
    <t>302</t>
  </si>
  <si>
    <t>303</t>
  </si>
  <si>
    <t>304</t>
  </si>
  <si>
    <t>305</t>
  </si>
  <si>
    <t>306</t>
  </si>
  <si>
    <t>307</t>
  </si>
  <si>
    <t>308</t>
  </si>
  <si>
    <t>309</t>
  </si>
  <si>
    <t>311</t>
  </si>
  <si>
    <t>312</t>
  </si>
  <si>
    <t>313</t>
  </si>
  <si>
    <t>314</t>
  </si>
  <si>
    <t>315</t>
  </si>
  <si>
    <t>316</t>
  </si>
  <si>
    <t>317</t>
  </si>
  <si>
    <t>318</t>
  </si>
  <si>
    <t>319</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</si>
  <si>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</si>
  <si>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</si>
  <si>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</si>
  <si>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</si>
  <si>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</si>
  <si>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</si>
  <si>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</si>
  <si>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</si>
  <si>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</si>
  <si>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</si>
  <si>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</si>
  <si>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</si>
  <si>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</si>
  <si>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</si>
  <si>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</si>
  <si>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</si>
  <si>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</si>
  <si>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</si>
  <si>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</si>
  <si>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</si>
  <si>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</si>
  <si>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</si>
  <si>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</si>
  <si>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</si>
  <si>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</si>
  <si>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</si>
  <si>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</si>
  <si>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</si>
  <si>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</si>
  <si>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</si>
  <si>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</si>
  <si>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</si>
  <si>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</si>
  <si>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</si>
  <si>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</si>
  <si>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</si>
  <si>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</si>
  <si>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</si>
  <si>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</si>
  <si>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</si>
  <si>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362</t>
  </si>
  <si>
    <t>363</t>
  </si>
  <si>
    <t>364</t>
  </si>
  <si>
    <t>368</t>
  </si>
  <si>
    <t>369</t>
  </si>
  <si>
    <t>370</t>
  </si>
  <si>
    <t>371</t>
  </si>
  <si>
    <t>372</t>
  </si>
  <si>
    <t>373</t>
  </si>
  <si>
    <t>374</t>
  </si>
  <si>
    <t>375</t>
  </si>
  <si>
    <t>376</t>
  </si>
  <si>
    <t>377</t>
  </si>
  <si>
    <t>378</t>
  </si>
  <si>
    <t>385</t>
  </si>
  <si>
    <t>386</t>
  </si>
  <si>
    <t>387</t>
  </si>
  <si>
    <t>388</t>
  </si>
  <si>
    <t>389</t>
  </si>
  <si>
    <t>390</t>
  </si>
  <si>
    <t>392</t>
  </si>
  <si>
    <t>397</t>
  </si>
  <si>
    <t>398</t>
  </si>
  <si>
    <t>399</t>
  </si>
  <si>
    <t>401</t>
  </si>
  <si>
    <t>402</t>
  </si>
  <si>
    <t>403</t>
  </si>
  <si>
    <t>405</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</si>
  <si>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</si>
  <si>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</si>
  <si>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</si>
  <si>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</si>
  <si>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</si>
  <si>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</si>
  <si>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</si>
  <si>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</si>
  <si>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</si>
  <si>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</si>
  <si>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</si>
  <si>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</si>
  <si>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</si>
  <si>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</si>
  <si>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</si>
  <si>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</si>
  <si>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</si>
  <si>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</si>
  <si>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</si>
  <si>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</si>
  <si>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</si>
  <si>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</si>
  <si>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</si>
  <si>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442</t>
  </si>
  <si>
    <t>443</t>
  </si>
  <si>
    <t>444</t>
  </si>
  <si>
    <t>445</t>
  </si>
  <si>
    <t>446</t>
  </si>
  <si>
    <t>454</t>
  </si>
  <si>
    <t>455</t>
  </si>
  <si>
    <t>456</t>
  </si>
  <si>
    <t>457</t>
  </si>
  <si>
    <t>458</t>
  </si>
  <si>
    <t>459</t>
  </si>
  <si>
    <t>460</t>
  </si>
  <si>
    <t>461</t>
  </si>
  <si>
    <t>462</t>
  </si>
  <si>
    <t>463</t>
  </si>
  <si>
    <t>464</t>
  </si>
  <si>
    <t>467</t>
  </si>
  <si>
    <t>468</t>
  </si>
  <si>
    <t>474</t>
  </si>
  <si>
    <t>475</t>
  </si>
  <si>
    <t>476</t>
  </si>
  <si>
    <t>477</t>
  </si>
  <si>
    <t>478</t>
  </si>
  <si>
    <t>479</t>
  </si>
  <si>
    <t>480</t>
  </si>
  <si>
    <t>481</t>
  </si>
  <si>
    <t>482</t>
  </si>
  <si>
    <t>Осуществление круглосуточного доступа к краевой системе мониторинга транспортных средств, задействованных в перевозке школьников с использованием аппаратуры спутниковой навигации ГЛОНАСС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</si>
  <si>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подвоза учащихся автотранспортом к муниципальным общеобразовательным учреждениям Казачинского района,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</si>
  <si>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деятельности (оказание услуг) подведомственных учреждений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</si>
  <si>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</si>
  <si>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 xml:space="preserve">Отдел образования администрации Казачинского района </t>
  </si>
  <si>
    <t>123</t>
  </si>
  <si>
    <t>46</t>
  </si>
  <si>
    <t>(рублей)</t>
  </si>
  <si>
    <t xml:space="preserve"> Наименование показателя</t>
  </si>
  <si>
    <t>Пенсионное обеспечение</t>
  </si>
  <si>
    <t xml:space="preserve"> 1 16 18050 05 0000 140</t>
  </si>
  <si>
    <t>Муниципальная программа "Развитие физической культуры и спорта в Казачинском районе"</t>
  </si>
  <si>
    <t>Приложение № 12</t>
  </si>
  <si>
    <t>Физическая культура и спорт</t>
  </si>
  <si>
    <t>0102</t>
  </si>
  <si>
    <t>0103</t>
  </si>
  <si>
    <t>0104</t>
  </si>
  <si>
    <t>0106</t>
  </si>
  <si>
    <t>0405</t>
  </si>
  <si>
    <t>0408</t>
  </si>
  <si>
    <t>0412</t>
  </si>
  <si>
    <t>0701</t>
  </si>
  <si>
    <t>0702</t>
  </si>
  <si>
    <t>0707</t>
  </si>
  <si>
    <t>0709</t>
  </si>
  <si>
    <t>0801</t>
  </si>
  <si>
    <t>1001</t>
  </si>
  <si>
    <t>1002</t>
  </si>
  <si>
    <t>1003</t>
  </si>
  <si>
    <t>Увеличение прочих остатков средств бюджетов</t>
  </si>
  <si>
    <t>Приложение № 5</t>
  </si>
  <si>
    <t>Приложение № 2</t>
  </si>
  <si>
    <t>Код</t>
  </si>
  <si>
    <t>13</t>
  </si>
  <si>
    <t>22</t>
  </si>
  <si>
    <t>29</t>
  </si>
  <si>
    <t>30</t>
  </si>
  <si>
    <t>31</t>
  </si>
  <si>
    <t>32</t>
  </si>
  <si>
    <t>33</t>
  </si>
  <si>
    <t>35</t>
  </si>
  <si>
    <t>36</t>
  </si>
  <si>
    <t>37</t>
  </si>
  <si>
    <t>38</t>
  </si>
  <si>
    <t>Общее образование</t>
  </si>
  <si>
    <t>Другие вопросы в области образования</t>
  </si>
  <si>
    <t>Социальная политика</t>
  </si>
  <si>
    <t>Социальное обеспечение  населения</t>
  </si>
  <si>
    <t>062</t>
  </si>
  <si>
    <t>Культура</t>
  </si>
  <si>
    <t>101</t>
  </si>
  <si>
    <t>районного Совета депутатов</t>
  </si>
  <si>
    <t>Прочие межбюджетные трансферты общего характера</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</si>
  <si>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по исполнению бюджетов сельских поселений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</si>
  <si>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</si>
  <si>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1.  Установить, что из иных межбюджетных трансфертов могут предоставляться межбюджетные трансферты на поддержку мер по обеспечению сбалансированности бюджетов.</t>
  </si>
  <si>
    <t xml:space="preserve">Создание временных рабочих мест для несовершеннолетних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 </t>
  </si>
  <si>
    <t xml:space="preserve">Проведение оздоровительных и других мероприятий для детей и молодежи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 </t>
  </si>
  <si>
    <t>520</t>
  </si>
  <si>
    <t>521</t>
  </si>
  <si>
    <t>522</t>
  </si>
  <si>
    <t>523</t>
  </si>
  <si>
    <t>524</t>
  </si>
  <si>
    <t>525</t>
  </si>
  <si>
    <t>45</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</si>
  <si>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</si>
  <si>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0300</t>
  </si>
  <si>
    <t>Прочие безвозмездные поступления в бюджеты муниципальных районов</t>
  </si>
  <si>
    <t>Социальные выплаты гражданам, кроме публичных нормативных социальных выплат</t>
  </si>
  <si>
    <t xml:space="preserve">Энтомологическое обследование и акарицидная обработка пришкольных лагерей с дневным пребыванием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 </t>
  </si>
  <si>
    <t>1 13 02995 05 0000 130</t>
  </si>
  <si>
    <t xml:space="preserve">                   Расходование средств резервного фонда  осуществляется в соответствии с порядком, устанавливаемым администрацией Казачинского района.</t>
  </si>
  <si>
    <t>Предоставление субсидий бюджетным, автономным учреждениям и иным некоммерческим организациям</t>
  </si>
  <si>
    <t>Субсидии бюджетным учреждениям</t>
  </si>
  <si>
    <t>Дошкольное образование</t>
  </si>
  <si>
    <t>95</t>
  </si>
  <si>
    <t>96</t>
  </si>
  <si>
    <t>97</t>
  </si>
  <si>
    <t>98</t>
  </si>
  <si>
    <t>99</t>
  </si>
  <si>
    <t>100</t>
  </si>
  <si>
    <t>102</t>
  </si>
  <si>
    <t>103</t>
  </si>
  <si>
    <t>104</t>
  </si>
  <si>
    <t>105</t>
  </si>
  <si>
    <t>106</t>
  </si>
  <si>
    <t>107</t>
  </si>
  <si>
    <t>108</t>
  </si>
  <si>
    <t>109</t>
  </si>
  <si>
    <t>110</t>
  </si>
  <si>
    <t>111</t>
  </si>
  <si>
    <t>112</t>
  </si>
  <si>
    <t>113</t>
  </si>
  <si>
    <t>114</t>
  </si>
  <si>
    <t>117</t>
  </si>
  <si>
    <t>118</t>
  </si>
  <si>
    <t>119</t>
  </si>
  <si>
    <t>120</t>
  </si>
  <si>
    <t>130</t>
  </si>
  <si>
    <t>( рублей)</t>
  </si>
  <si>
    <t>№ п/п</t>
  </si>
  <si>
    <t>Внутренние заимствования (привлечение, гашение)</t>
  </si>
  <si>
    <t>Бюджетные кредиты от других бюджетов бюджетной системы Российской Федерации</t>
  </si>
  <si>
    <t>1.1</t>
  </si>
  <si>
    <t xml:space="preserve">получение </t>
  </si>
  <si>
    <t>1.2</t>
  </si>
  <si>
    <t>погашение</t>
  </si>
  <si>
    <t>Межбюджетные трансферты</t>
  </si>
  <si>
    <t>Приложение № 9</t>
  </si>
  <si>
    <t>Социальное обслуживание населения</t>
  </si>
  <si>
    <t>Другие вопросы в области социальной политики</t>
  </si>
  <si>
    <t>Наименование муниципального образования</t>
  </si>
  <si>
    <t>Охрана семьи и детства</t>
  </si>
  <si>
    <t>78</t>
  </si>
  <si>
    <t>79</t>
  </si>
  <si>
    <t>80</t>
  </si>
  <si>
    <t>81</t>
  </si>
  <si>
    <t>82</t>
  </si>
  <si>
    <t>83</t>
  </si>
  <si>
    <t>84</t>
  </si>
  <si>
    <t>89</t>
  </si>
  <si>
    <t>90</t>
  </si>
  <si>
    <t>91</t>
  </si>
  <si>
    <t>92</t>
  </si>
  <si>
    <t>93</t>
  </si>
  <si>
    <t>94</t>
  </si>
  <si>
    <t>Жилищно-коммунальное хозяйство</t>
  </si>
  <si>
    <t>34</t>
  </si>
  <si>
    <t>39</t>
  </si>
  <si>
    <t>40</t>
  </si>
  <si>
    <t>41</t>
  </si>
  <si>
    <t>Финансовое управление администрации Казачинского района</t>
  </si>
  <si>
    <t xml:space="preserve"> 1 11 07015 05 0000 120</t>
  </si>
  <si>
    <t xml:space="preserve">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 </t>
  </si>
  <si>
    <t xml:space="preserve"> 1 11 09045 05 0000 120</t>
  </si>
  <si>
    <t xml:space="preserve"> 1 13 02065 05 0000 130</t>
  </si>
  <si>
    <t xml:space="preserve"> 1 14 02053 05 0000 410</t>
  </si>
  <si>
    <t xml:space="preserve"> 1 14 02053 05 0000 440</t>
  </si>
  <si>
    <t xml:space="preserve">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t>
  </si>
  <si>
    <t>791 01 05 02 01 05 0000 610</t>
  </si>
  <si>
    <t xml:space="preserve">           3. В целях использования доходов от сдачи в аренду имущества и от приносящей доход деятельности муниципальные казенные учреждения ежемесячно до 22-го числа месяца, предшествующего планируемому, направляют информацию главным распорядителям средств районного бюджета о фактическом их поступлении. Информация представляется нарастающим итогом с начала текущего финансового года с указанием поступлений в текущем месяце.</t>
  </si>
  <si>
    <t>0804</t>
  </si>
  <si>
    <t>Другие вопросы в области культуры,  кинематографии</t>
  </si>
  <si>
    <t>0909</t>
  </si>
  <si>
    <t>1102</t>
  </si>
  <si>
    <t>Иные закупки товаров, работ и услуг для обеспечения государственных (муниципальных) нужд</t>
  </si>
  <si>
    <t xml:space="preserve">Увеличение прочих остатков денежных средств бюджета муниципального района </t>
  </si>
  <si>
    <t>Прочие субсидии бюджетам муниципальных районов</t>
  </si>
  <si>
    <t>Изменение остатков средств на счетах по учету средств бюджета</t>
  </si>
  <si>
    <t>Иные межбюджетные трансферты</t>
  </si>
  <si>
    <t>Массовый спорт</t>
  </si>
  <si>
    <t>404</t>
  </si>
  <si>
    <t>391</t>
  </si>
  <si>
    <t>393</t>
  </si>
  <si>
    <t>394</t>
  </si>
  <si>
    <t>395</t>
  </si>
  <si>
    <t>396</t>
  </si>
  <si>
    <t>434</t>
  </si>
  <si>
    <t>435</t>
  </si>
  <si>
    <t>436</t>
  </si>
  <si>
    <t>448</t>
  </si>
  <si>
    <t>449</t>
  </si>
  <si>
    <t>450</t>
  </si>
  <si>
    <t>451</t>
  </si>
  <si>
    <t>452</t>
  </si>
  <si>
    <t>453</t>
  </si>
  <si>
    <t>465</t>
  </si>
  <si>
    <t>466</t>
  </si>
  <si>
    <t>483</t>
  </si>
  <si>
    <t>484</t>
  </si>
  <si>
    <t>496</t>
  </si>
  <si>
    <t>497</t>
  </si>
  <si>
    <t>498</t>
  </si>
  <si>
    <t>499</t>
  </si>
  <si>
    <t>501</t>
  </si>
  <si>
    <t>502</t>
  </si>
  <si>
    <t>503</t>
  </si>
  <si>
    <t>504</t>
  </si>
  <si>
    <t>505</t>
  </si>
  <si>
    <t>506</t>
  </si>
  <si>
    <t>507</t>
  </si>
  <si>
    <t>508</t>
  </si>
  <si>
    <t>509</t>
  </si>
  <si>
    <t>511</t>
  </si>
  <si>
    <t>512</t>
  </si>
  <si>
    <t>513</t>
  </si>
  <si>
    <t>514</t>
  </si>
  <si>
    <t>515</t>
  </si>
  <si>
    <t>516</t>
  </si>
  <si>
    <t>517</t>
  </si>
  <si>
    <t>518</t>
  </si>
  <si>
    <t>519</t>
  </si>
  <si>
    <t>Статья 5. Публичные нормативные обязательства</t>
  </si>
  <si>
    <t>Статья 6. Изменение показателей сводной бюджетной росписи районного бюджета</t>
  </si>
  <si>
    <t>85</t>
  </si>
  <si>
    <t>86</t>
  </si>
  <si>
    <t>87</t>
  </si>
  <si>
    <t>88</t>
  </si>
  <si>
    <t>121</t>
  </si>
  <si>
    <t>122</t>
  </si>
  <si>
    <t>ИСТОЧНИКИ ВНУТРЕННЕГО ФИНАНСИРОВАНИЯ ДЕФИЦИТОВ  БЮДЖЕТОВ</t>
  </si>
  <si>
    <t>791 01 00 00 00 00 0000 000</t>
  </si>
  <si>
    <t>Плата за негативное воздействие на окружающую среду</t>
  </si>
  <si>
    <t>Код группы, подгруппы, статьи и вида источников</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</si>
  <si>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</si>
  <si>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Налог на прибыль организаций</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</si>
  <si>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</si>
  <si>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Муниципальная программа Казачинского района "Обеспечение жизнедеятельности Казачинского района"</t>
  </si>
  <si>
    <t>526</t>
  </si>
  <si>
    <t>527</t>
  </si>
  <si>
    <t>528</t>
  </si>
  <si>
    <t>529</t>
  </si>
  <si>
    <t>531</t>
  </si>
  <si>
    <t>532</t>
  </si>
  <si>
    <t>533</t>
  </si>
  <si>
    <t>534</t>
  </si>
  <si>
    <t>535</t>
  </si>
  <si>
    <t>536</t>
  </si>
  <si>
    <t>537</t>
  </si>
  <si>
    <t>538</t>
  </si>
  <si>
    <t>539</t>
  </si>
  <si>
    <t>541</t>
  </si>
  <si>
    <t>542</t>
  </si>
  <si>
    <t>543</t>
  </si>
  <si>
    <t>469</t>
  </si>
  <si>
    <t>470</t>
  </si>
  <si>
    <t>471</t>
  </si>
  <si>
    <t>472</t>
  </si>
  <si>
    <t>473</t>
  </si>
  <si>
    <t>510</t>
  </si>
  <si>
    <t>Образование</t>
  </si>
  <si>
    <t>4</t>
  </si>
  <si>
    <t>5</t>
  </si>
  <si>
    <t>6</t>
  </si>
  <si>
    <t>7</t>
  </si>
  <si>
    <t>8</t>
  </si>
  <si>
    <t>9</t>
  </si>
  <si>
    <t>10</t>
  </si>
  <si>
    <t>11</t>
  </si>
  <si>
    <t>12</t>
  </si>
  <si>
    <t>14</t>
  </si>
  <si>
    <t>15</t>
  </si>
  <si>
    <t>16</t>
  </si>
  <si>
    <t>17</t>
  </si>
  <si>
    <t>18</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</si>
  <si>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Вороковского сельского Совета депутатов</t>
  </si>
  <si>
    <t>544</t>
  </si>
  <si>
    <t>545</t>
  </si>
  <si>
    <t>546</t>
  </si>
  <si>
    <t>547</t>
  </si>
  <si>
    <t>548</t>
  </si>
  <si>
    <t>549</t>
  </si>
  <si>
    <t>550</t>
  </si>
  <si>
    <t>551</t>
  </si>
  <si>
    <t>552</t>
  </si>
  <si>
    <t>553</t>
  </si>
  <si>
    <t>554</t>
  </si>
  <si>
    <t>Поступления от денежных пожертвований, предоставляемых государственными  (муниципальными) организациями получателям средств бюджетов муниципальных районов</t>
  </si>
  <si>
    <t>ДОХОДЫ ОТ ПРОДАЖИ МАТЕРИАЛЬНЫХ И НЕМАТЕРИАЛЬНЫХ АКТИВОВ</t>
  </si>
  <si>
    <t>Резервные фонды</t>
  </si>
  <si>
    <t>19</t>
  </si>
  <si>
    <t>20</t>
  </si>
  <si>
    <t>21</t>
  </si>
  <si>
    <t>Национальная экономика</t>
  </si>
  <si>
    <t>Сельское хозяйство и рыболовство</t>
  </si>
  <si>
    <t>23</t>
  </si>
  <si>
    <t>Невыясненные поступления, зачисляемые в бюджеты муниципальных районов</t>
  </si>
  <si>
    <t>1 17 05050 05 0000 180</t>
  </si>
  <si>
    <t>135</t>
  </si>
  <si>
    <t xml:space="preserve">062 </t>
  </si>
  <si>
    <t>447</t>
  </si>
  <si>
    <t>БЕЗВОЗМЕЗДНЫЕ ПОСТУПЛЕНИЯ ОТ ДРУГИХ БЮДЖЕТОВ БЮДЖЕТНОЙ СИСТЕМЫ РОССИЙСКОЙ ФЕДЕРАЦИИ</t>
  </si>
  <si>
    <t xml:space="preserve">           6) в случае перераспределения бюджетных ассигнований в пределах общего объема средств, предусмотренных настоящим Решением по главному распорядителю средств районного бюджета муниципальным бюджетным или автономным учреждениям в виде субсидий на цели, не связанные с финансовым обеспечением выполнения муниципального задания;</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</si>
  <si>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</si>
  <si>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193</t>
  </si>
  <si>
    <t>194</t>
  </si>
  <si>
    <t>195</t>
  </si>
  <si>
    <t>196</t>
  </si>
  <si>
    <t>197</t>
  </si>
  <si>
    <t>198</t>
  </si>
  <si>
    <t>199</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</si>
  <si>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</si>
  <si>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</si>
  <si>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</si>
  <si>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</si>
  <si>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</si>
  <si>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</si>
  <si>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</si>
  <si>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</si>
  <si>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</si>
  <si>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</si>
  <si>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</si>
  <si>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</si>
  <si>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</si>
  <si>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</si>
  <si>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</si>
  <si>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</si>
  <si>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</si>
  <si>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</si>
  <si>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</si>
  <si>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</si>
  <si>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</si>
  <si>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</si>
  <si>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</si>
  <si>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</si>
  <si>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</si>
  <si>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</si>
  <si>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</si>
  <si>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</si>
  <si>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</si>
  <si>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</si>
  <si>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</si>
  <si>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</si>
  <si>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</si>
  <si>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</si>
  <si>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</si>
  <si>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</si>
  <si>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</si>
  <si>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</si>
  <si>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</si>
  <si>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241</t>
  </si>
  <si>
    <t>242</t>
  </si>
  <si>
    <t>243</t>
  </si>
  <si>
    <t>244</t>
  </si>
  <si>
    <t>245</t>
  </si>
  <si>
    <t>246</t>
  </si>
  <si>
    <t>247</t>
  </si>
  <si>
    <t xml:space="preserve">Муниципальная программа Казачинского района "Развитие сельского хозяйства и регулирование рынков сельскохозяйственной продукции, сырья и продовольствия в Казачинском районе"  </t>
  </si>
  <si>
    <t xml:space="preserve">Подпрограмма "Поддержка малых форм хозяйствования" </t>
  </si>
  <si>
    <t>Подпрограмма "Развитие общего образования"</t>
  </si>
  <si>
    <t>Подпрограмма "Обеспечение реализации муниципальной программы и прочие мероприятия в области образования"</t>
  </si>
  <si>
    <t>005</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</si>
  <si>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</si>
  <si>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Проведение массовых мероприятий с детьми по профилактике безопасности дорожно-транспортного травматизма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</si>
  <si>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Приобретение учебных и наглядных пособий, оборудования для образовательных учреждений района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</si>
  <si>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Дотация на выравнивание бюджетной обеспеченности из районного Фонда Финансовой поддержки поселений</t>
  </si>
  <si>
    <t xml:space="preserve">дотации на выравнивание бюджетной обеспеченности поселений за счет средств субвенции краевого бюджета </t>
  </si>
  <si>
    <t>Уменьшение прочих остатков денежных средств  бюджета муниципального района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</si>
  <si>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</si>
  <si>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Защита населения и территории от чрезвычайных ситуаций природного и техногенного характера, гражданская оборона </t>
  </si>
  <si>
    <t>Предоставление государственными (муниципальными) организациями грантов для получателей средств бюджетов муниципальных районов</t>
  </si>
  <si>
    <t xml:space="preserve">Fi = ЗПi+Ai+Ci+Ti+Ki+МЗi,
</t>
  </si>
  <si>
    <t xml:space="preserve">         7) на сумму средств межбюджетных трансфертов, передаваемых из краевого бюджета  на осуществление отдельных целевых расходов на основании федеральных  и краевых законов и (или) нормативных правовых актов Президента Российской Федерации и Правительства Российской Федерации, Правительства Красноярского края, Губернатора Красноярского края, а также соглашений, заключенных с главными распорядителями средств краевого бюджета, и уведомлений главных распорядителей средств краевого бюджета;</t>
  </si>
  <si>
    <t xml:space="preserve">            8) в случае уменьшения суммы средств межбюджетных трансфертов из краевого бюджета;</t>
  </si>
  <si>
    <t xml:space="preserve">              9) в пределах общего объема средств, предусмотренных настоящим Решением для финансирования мероприятий в рамках одной муниципальной программы Казачинского района, после внесения изменений в указанную программу в установленном порядке;</t>
  </si>
  <si>
    <t>Статья 7. Индексация размеров денежного вознаграждения выборных должностных лиц, осуществляющих свои полномочия на постоянной основе, членов выборных органов местного самоуправления, и должностных окладов по должностям муниципальной службы</t>
  </si>
  <si>
    <t>Отдельные мероприятия муниципальной программы Казачинского района "Поддержка и развитие малого и среднего предпринимательства в Казачинском районе"</t>
  </si>
  <si>
    <t>Информационная, консультационная и организационно-методическая поддержки субъектов малого и среднего предпринимательства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</si>
  <si>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в том числе:</t>
  </si>
  <si>
    <t>Прочие поступления от денежных взысканий (штрафов) и иных сумм в возмещение ущерба, зачисляемые в бюджеты муниципальных районов</t>
  </si>
  <si>
    <t xml:space="preserve">Прочие поступления от денежных взысканий (штрафов) и иных сумм в возмещение ущерба, зачисляемые в бюджеты муниципальных районов </t>
  </si>
  <si>
    <t>1 11 03050 05 0000 120</t>
  </si>
  <si>
    <t>Проценты, полученные от предоставления бюджетных кредитов внутри страны за счет средств бюджетов муниципальных районов</t>
  </si>
  <si>
    <t>Функционирование Казачинского районного Совета депутатов</t>
  </si>
  <si>
    <t>Функционирование контрольно-счетной палаты Казачинского района</t>
  </si>
  <si>
    <t>Резервные фонды исполнительных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</si>
  <si>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 xml:space="preserve">Руководство и управление в сфере установленных функций органов местного самоуправления в рамках непрограммных расходов на функционирование высшего должностного лица муниципального образования </t>
  </si>
  <si>
    <t>Непрограммные расходы Контрольно-счетного органа муниципального образования</t>
  </si>
  <si>
    <t>Подпрограмма "Развитие архивного дела в Казачинском районе"</t>
  </si>
  <si>
    <t>Обеспечение деятельности (оказание услуг) подведомственных учреждений в рамках подпрограммы «Развитие дошкольного образования» муниципальной программы Казачинского района «Развитие образования Казачинского района»</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</si>
  <si>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t>
  </si>
  <si>
    <t xml:space="preserve"> 1 13 01995 05 0000 130</t>
  </si>
  <si>
    <t>Прочие доходы от оказания платных услуг (работ) получателями средств  бюджетов муниципальных районов</t>
  </si>
  <si>
    <t>1 16 18050 05 0000 140</t>
  </si>
  <si>
    <t xml:space="preserve">Денежные взыскания (штрафы) за нарушение бюджетного законодательства (в части бюджетов муниципальных районов) </t>
  </si>
  <si>
    <t xml:space="preserve"> 1 16 32000 05 0000 140</t>
  </si>
  <si>
    <t>дотация на выравнивание уровня бюджетной обеспеченности из районного Фонда Финансовой поддержки поселений</t>
  </si>
  <si>
    <t>Функционирование Главы района</t>
  </si>
  <si>
    <t>Муниципальная программа Казачинского района "Создание безопасных и комфортных условий для проживания на территории Казачинского района"</t>
  </si>
  <si>
    <t>Подпрограмма "Поддержка искусства и народного творчества"</t>
  </si>
  <si>
    <t>Подпрограмма "Сохранение культурного наследия"</t>
  </si>
  <si>
    <t>Подпрограмма "Устойчивое развитие сельских территорий"</t>
  </si>
  <si>
    <t>Подпрограмма "Обеспечение реализации муниципальной программы""</t>
  </si>
  <si>
    <t>400</t>
  </si>
  <si>
    <t>410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</si>
  <si>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</si>
  <si>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Дотации бюджетам муниципальных районов на выравнивание бюджетной обеспеченности из регионального фонда финансовой поддержки</t>
  </si>
  <si>
    <t>Коммунальное хозяйство</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</si>
  <si>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</si>
  <si>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исполнению бюджетов сельских поселений в соответствии с решением Александровского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</si>
  <si>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исполнению бюджетов сельских поселений в соответствии с решением Момотовского сельского Совета депутатов</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</si>
  <si>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Отношенского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</si>
  <si>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Дудовского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</si>
  <si>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Мокрушинского сельского Совета депутатов </t>
  </si>
  <si>
    <t>Обеспечение деятельности (оказание услуг) подведомственных учреждений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</si>
  <si>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Создание резерва финансовых средств для обеспечения софинансирования государственных программ Красноярского края по администрации Казачинского района в рамках непрограммных расходов отдельных органов местного самоуправления</t>
  </si>
  <si>
    <t>8110080700</t>
  </si>
  <si>
    <t>Реализация отдельных мер по обеспечению ограничения платы граждан за коммунальные услуги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</si>
  <si>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0810075700</t>
  </si>
  <si>
    <t>Поддержка деятельности муниципальных молодежных центров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</si>
  <si>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0610074560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</si>
  <si>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образования» муниципальной программы Казачинского района «Развитие образования Казачинского района»</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</si>
  <si>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образования» муниципальной программы Казачинского района «Развитие образования Казачинского района»</t>
  </si>
  <si>
    <t>0110074080</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</si>
  <si>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общего образования» муниципальной программы Казачинского района «Развитие образования Казачинского района»</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</si>
  <si>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общего образования» муниципальной программы Казачинского района «Развитие образования Казачинского района»</t>
  </si>
  <si>
    <t>0120074090</t>
  </si>
  <si>
    <t>Итого источников финансирования дефицита бюджета</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</si>
  <si>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</si>
  <si>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Прочие доходы от компенсации затрат бюджетов муниципальных районов</t>
  </si>
  <si>
    <t>1 14 06025 05 0000 430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</si>
  <si>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</si>
  <si>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1 16 23051 05 0000 140</t>
  </si>
  <si>
    <t>1 16 23052 05 0000 140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</si>
  <si>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</si>
  <si>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 xml:space="preserve">         2. Сумма субсидий определяется исходя из фактического количества километров пробега с пассажирами в соответствии с программой пассажирских перевозок, субсидируемых из районного бюджета, и средних нормативов субсидирования в расчете на 1000 километров пробега автобуса с пассажирами, утвержденных администрацией Казачинского района.</t>
  </si>
  <si>
    <t>1401</t>
  </si>
  <si>
    <t>0502</t>
  </si>
  <si>
    <t>69</t>
  </si>
  <si>
    <t>Прочие неналоговые доходы бюджетов муниципальных районов</t>
  </si>
  <si>
    <t>Увеличение прочих остатков денежных средств бюджетов</t>
  </si>
  <si>
    <t>Дотации на выравнивание бюджетной обеспеченности субъектов Российской Федерации и муниципальных образований</t>
  </si>
  <si>
    <t>Приложение № 7</t>
  </si>
  <si>
    <t>Муниципальная программа Казачинского района "Развитие транспортной системы Казачинского района"</t>
  </si>
  <si>
    <t>Подпрограмма "Повышение безопасности дорожного движения в Казачинском районе"</t>
  </si>
  <si>
    <t>МО Дудовский сельсовет</t>
  </si>
  <si>
    <t>МО Отношенский сельсовет</t>
  </si>
  <si>
    <t>МО Момотовский сельсовет</t>
  </si>
  <si>
    <t>МО Новотроицкий сельсовет</t>
  </si>
  <si>
    <t>МО Александровский сельсовет</t>
  </si>
  <si>
    <t>МО Захаровский сельсовет</t>
  </si>
  <si>
    <t>ИТОГО</t>
  </si>
  <si>
    <t>381</t>
  </si>
  <si>
    <t>382</t>
  </si>
  <si>
    <t>383</t>
  </si>
  <si>
    <t>384</t>
  </si>
  <si>
    <t>28</t>
  </si>
  <si>
    <t>Другие вопросы в области национальной экономики</t>
  </si>
  <si>
    <t>139</t>
  </si>
  <si>
    <t>140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</si>
  <si>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 </t>
  </si>
  <si>
    <t xml:space="preserve">Подпрограмма "Развитие дополнительного образования" </t>
  </si>
  <si>
    <t>Наименование главных распорядителей бюджетных средств и показателей бюджетной классификации</t>
  </si>
  <si>
    <t>код ведомства</t>
  </si>
  <si>
    <t>целевая статья</t>
  </si>
  <si>
    <t>вид расхода</t>
  </si>
  <si>
    <t>0113</t>
  </si>
  <si>
    <t xml:space="preserve">Культура, кинематография </t>
  </si>
  <si>
    <t xml:space="preserve">Другие вопросы в области культуры,  кинематографии </t>
  </si>
  <si>
    <t>Плата за размещение отходов производства и потребления</t>
  </si>
  <si>
    <t>Уменьшение прочих  остатков денежных средств бюджетов</t>
  </si>
  <si>
    <t>Приложение № 3</t>
  </si>
  <si>
    <t>Отдел социальной защиты населения администрации Казачинского района Красноярского края</t>
  </si>
  <si>
    <t>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общего образования» муниципальной программы Казачинского района «Развитие образования Казачинского района»</t>
  </si>
  <si>
    <t>1 11 05025 05 0000 120</t>
  </si>
  <si>
    <t>Председатель контрольно-счетной палаты муниципального образования и его заместители рамках непрограммных расходов Контрольно-счетного органа муниципального образования</t>
  </si>
  <si>
    <t>124</t>
  </si>
  <si>
    <t>125</t>
  </si>
  <si>
    <t>126</t>
  </si>
  <si>
    <t>127</t>
  </si>
  <si>
    <t>128</t>
  </si>
  <si>
    <t>129</t>
  </si>
  <si>
    <t>132</t>
  </si>
  <si>
    <t>133</t>
  </si>
  <si>
    <t>134</t>
  </si>
  <si>
    <t>Доходы, поступающие в порядке возмещения расходов, понесенных в связи с эксплуатацией имущества муниципальных районов</t>
  </si>
  <si>
    <t>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образования» муниципальной программы Казачинского района «Развитие образования Казачинского района»</t>
  </si>
  <si>
    <t>Выплата и доставка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образования» муниципальной программы Казачинского района «Развитие образования Казачинского района»</t>
  </si>
  <si>
    <t>77</t>
  </si>
  <si>
    <t>Национальная оборона</t>
  </si>
  <si>
    <t>КРАСНОЯРСКИЙ КРАЙ</t>
  </si>
  <si>
    <t>Казачинский</t>
  </si>
  <si>
    <t xml:space="preserve">Статья 2. Главные  администраторы </t>
  </si>
  <si>
    <t>Уменьшение остатков средств бюджетов</t>
  </si>
  <si>
    <t>Уменьшение прочих  остатков средств бюджетов</t>
  </si>
  <si>
    <t>600</t>
  </si>
  <si>
    <t>610</t>
  </si>
  <si>
    <t>Защита населения и территории от чрезвычайных ситуаций природного и техногенного характера, гражданская оборона</t>
  </si>
  <si>
    <t>Национальная безопасность и правоохранительная деятельность</t>
  </si>
  <si>
    <t>Доходы от компенсации затрат государства</t>
  </si>
  <si>
    <t>Доходы, поступающие в порядке возмещения расходов, понесенных в связи с эксплуатацией имущества</t>
  </si>
  <si>
    <t>Налог на прибыль организаций, зачисляемый в бюджеты бюджетной системы Российской Федерации по соответствующим ставкам</t>
  </si>
  <si>
    <t xml:space="preserve"> 01 03 01 00 05 0000 810</t>
  </si>
  <si>
    <t>310</t>
  </si>
  <si>
    <t>Приложение № 6</t>
  </si>
  <si>
    <t>МО Рождественский сельсовет</t>
  </si>
  <si>
    <t>МО Вороковский сельсовет</t>
  </si>
  <si>
    <t>МО Талажанский сельсовет</t>
  </si>
  <si>
    <t>МО Пятковский сельсовет</t>
  </si>
  <si>
    <t>Наименование главных распорядителей и наименование показателей бюджетной классификации</t>
  </si>
  <si>
    <t>Целевая статья</t>
  </si>
  <si>
    <t>Вид расходов</t>
  </si>
  <si>
    <t>Раздел, подраздел</t>
  </si>
  <si>
    <t/>
  </si>
  <si>
    <t>Социальное обеспечение населения</t>
  </si>
  <si>
    <t>530</t>
  </si>
  <si>
    <t xml:space="preserve">600 </t>
  </si>
  <si>
    <t>Отдел образования администрации Казачинского района</t>
  </si>
  <si>
    <t>Код главного администратора</t>
  </si>
  <si>
    <t>Код  классификации доходов бюджета</t>
  </si>
  <si>
    <t>Наименование кода классификации доходов бюджета</t>
  </si>
  <si>
    <t>540</t>
  </si>
  <si>
    <t>ШТРАФЫ, САНКЦИИ, ВОЗМЕЩЕНИЕ УЩЕРБА</t>
  </si>
  <si>
    <t>Субвенции бюджетам муниципальных районов на осуществление первичного воинского учета на территориях, где отсутствуют военные комиссариаты</t>
  </si>
  <si>
    <t>146</t>
  </si>
  <si>
    <t>147</t>
  </si>
  <si>
    <t>148</t>
  </si>
  <si>
    <t>149</t>
  </si>
  <si>
    <t>150</t>
  </si>
  <si>
    <t>151</t>
  </si>
  <si>
    <t>152</t>
  </si>
  <si>
    <t>153</t>
  </si>
  <si>
    <t>154</t>
  </si>
  <si>
    <t>155</t>
  </si>
  <si>
    <t>158</t>
  </si>
  <si>
    <t>159</t>
  </si>
  <si>
    <t>160</t>
  </si>
  <si>
    <t>161</t>
  </si>
  <si>
    <t>162</t>
  </si>
  <si>
    <t>163</t>
  </si>
  <si>
    <t>164</t>
  </si>
  <si>
    <t>165</t>
  </si>
  <si>
    <t>166</t>
  </si>
  <si>
    <t>167</t>
  </si>
  <si>
    <t>171</t>
  </si>
  <si>
    <t>172</t>
  </si>
  <si>
    <t>173</t>
  </si>
  <si>
    <t>174</t>
  </si>
  <si>
    <t>175</t>
  </si>
  <si>
    <t>176</t>
  </si>
  <si>
    <t>177</t>
  </si>
  <si>
    <t>179</t>
  </si>
  <si>
    <t>180</t>
  </si>
  <si>
    <t>181</t>
  </si>
  <si>
    <t>182</t>
  </si>
  <si>
    <t>183</t>
  </si>
  <si>
    <t>184</t>
  </si>
  <si>
    <t>185</t>
  </si>
  <si>
    <t>186</t>
  </si>
  <si>
    <t>187</t>
  </si>
  <si>
    <t>188</t>
  </si>
  <si>
    <t>189</t>
  </si>
  <si>
    <t>190</t>
  </si>
  <si>
    <t>191</t>
  </si>
  <si>
    <t>192</t>
  </si>
  <si>
    <t>810</t>
  </si>
  <si>
    <t>Муниципальная программа Казачинского района "Управление муниципальными финансами"</t>
  </si>
  <si>
    <t>Подпрограмма "Обеспечение реализации муниципальной программы и прочие мероприятия"</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</si>
  <si>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</si>
  <si>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0309</t>
  </si>
  <si>
    <t>136</t>
  </si>
  <si>
    <t>137</t>
  </si>
  <si>
    <t>138</t>
  </si>
  <si>
    <t>ПЛАТЕЖИ ПРИ ПОЛЬЗОВАНИИ ПРИРОДНЫМИ РЕСУРСАМИ</t>
  </si>
  <si>
    <t>168</t>
  </si>
  <si>
    <t>169</t>
  </si>
  <si>
    <t>170</t>
  </si>
  <si>
    <t xml:space="preserve">где: </t>
  </si>
  <si>
    <t>Предоставление негосударственными организациями грантов для получателей средств бюджетов муниципальных районов</t>
  </si>
  <si>
    <t>Обеспечение деятельности финансовых, налоговых и таможенных органов и органов финансового (финансово-бюджетного) надзора</t>
  </si>
  <si>
    <t>районный Совет депутатов</t>
  </si>
  <si>
    <t>Сумма</t>
  </si>
  <si>
    <t>Увеличение остатков средств бюджетов</t>
  </si>
  <si>
    <t>500</t>
  </si>
  <si>
    <t>Уменьшение прочих остатков денежных средств  бюджетов муниципальных районов</t>
  </si>
  <si>
    <t xml:space="preserve">Увеличение прочих остатков денежных средств бюджетов муниципальных районов </t>
  </si>
  <si>
    <t>01 03 01 00 05 0000 710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</si>
  <si>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</si>
  <si>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65</t>
  </si>
  <si>
    <t>№ строки</t>
  </si>
  <si>
    <t>1</t>
  </si>
  <si>
    <t>009</t>
  </si>
  <si>
    <t>Администрация Казачинского района</t>
  </si>
  <si>
    <t>2</t>
  </si>
  <si>
    <t>Общегосударственные вопросы</t>
  </si>
  <si>
    <t>3</t>
  </si>
  <si>
    <t>Плата за выбросы загрязняющих веществ в атмосферный воздух стационарными объектами</t>
  </si>
  <si>
    <t>240</t>
  </si>
  <si>
    <t>68</t>
  </si>
  <si>
    <t>60</t>
  </si>
  <si>
    <t>64</t>
  </si>
  <si>
    <t>Функционирование законодательных (представительных) органов государственной власти и представительных органов муниципальных образований</t>
  </si>
  <si>
    <t>Наименование показателей бюджетной классификации</t>
  </si>
  <si>
    <t>27</t>
  </si>
  <si>
    <t>ВСЕГО</t>
  </si>
  <si>
    <t xml:space="preserve">009 </t>
  </si>
  <si>
    <t xml:space="preserve"> 1 16 90050 05 0000 140</t>
  </si>
  <si>
    <t>1400</t>
  </si>
  <si>
    <t>Приложение № 13</t>
  </si>
  <si>
    <t>71</t>
  </si>
  <si>
    <t>72</t>
  </si>
  <si>
    <t>73</t>
  </si>
  <si>
    <t>74</t>
  </si>
  <si>
    <t>75</t>
  </si>
  <si>
    <t>76</t>
  </si>
  <si>
    <t>Наименование показателя</t>
  </si>
  <si>
    <t xml:space="preserve"> 01 05 02 01 05 0000 510</t>
  </si>
  <si>
    <t xml:space="preserve">  01 05 02 01 05 0000 610</t>
  </si>
  <si>
    <t xml:space="preserve">            2. Доходы от сдачи в аренду имущества используются на оплату услуг связи, транспортных и коммунальных услуг, арендной платы за пользование имуществом, работ, услуг по содержанию имущества, прочих работ и услуг, прочих расходов, увеличения стоимости основных средств и увеличения стоимости материальных запасов.</t>
  </si>
  <si>
    <t xml:space="preserve">           В соответствии со статьями 25, 30 Устава Казачинского района, Казачинский районный Совет депутатов   РЕШИЛ:</t>
  </si>
  <si>
    <t>Проведение оздоровительных и других мероприятий для детей и молодежи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</si>
  <si>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Муниципальная программа Казачинского района "Молодежь-будущее Казачинского района"</t>
  </si>
  <si>
    <t>Подпрограмма "Патриотическое воспитание молодежи Казачинского района"</t>
  </si>
  <si>
    <t>Проведение оздоровительных и других мероприятий для детей и молодежи в рамках подпрограммы "Патриотическое воспитание молодежи Казачинского района" муниципальной программы Казачинского района "Молодежь-будущее Казачинского района"</t>
  </si>
  <si>
    <t>Единый налог на вмененный доход для отдельных видов деятельности</t>
  </si>
  <si>
    <t>Единый сельскохозяйственный налог</t>
  </si>
  <si>
    <t>ГОСУДАРСТВЕННАЯ ПОШЛИНА</t>
  </si>
  <si>
    <t>9210080330</t>
  </si>
  <si>
    <t>Профилактика употребления психоактивных веществ, табакокурения и алкоголизма среди несовершеннолетних в рамках подпрограммы "Профилактика употребления психоактивных веществ, табакокурения и алкоголизма среди несовершеннолетних в Казачинском районе" муниципальной программы Казачинского района "Молодежь-будущее Казачинского района"</t>
  </si>
  <si>
    <t>Обеспечение деятельности (оказание услуг) подведомственных учреждений по администрации Казачинского района в рамках непрограммных расходов отдельных органов местного самоуправления</t>
  </si>
  <si>
    <t>8110080610</t>
  </si>
  <si>
    <t>Обеспечение деятельности (оказание услуг) подведомственных учреждений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</si>
  <si>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Субсидии автономным учреждениям</t>
  </si>
  <si>
    <t>620</t>
  </si>
  <si>
    <t>0610080610</t>
  </si>
  <si>
    <t>Муниципальная программа Казачинского района «Развитие образования Казачинского района»</t>
  </si>
  <si>
    <t>Подпрограмма "Обеспечение условий реализации муниципальной программы и прочие мероприятия"</t>
  </si>
  <si>
    <t>Муниципальная программа Казачинского района "Система социальной поддержки граждан Казачинского района"</t>
  </si>
  <si>
    <t>Межбюджетные трансферты общего характера бюджетам бюджетной системы Российской Федерации</t>
  </si>
  <si>
    <t>Подпрограмма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t>
  </si>
  <si>
    <t>Предоставление дотаций на выравнивание бюджетной обеспеченности поселений Казачинского района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</si>
  <si>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дотаций на выравнивание бюджетной обеспеченности поселений Казачинского района из районного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</si>
  <si>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иных межбюджетных трансфертов на поддержку мер по обеспечению сбалансированности бюджетов поселений Казачинского района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</si>
  <si>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в рамках непрограммных расходов Контрольно-счетного органа муниципального образования</t>
  </si>
  <si>
    <t>Функционирование администрации Казачинского района</t>
  </si>
  <si>
    <t>Резервные средства</t>
  </si>
  <si>
    <t>870</t>
  </si>
  <si>
    <t>47</t>
  </si>
  <si>
    <t>48</t>
  </si>
  <si>
    <t>49</t>
  </si>
  <si>
    <t>70</t>
  </si>
  <si>
    <t>НАЛОГОВЫЕ И НЕНАЛОГОВЫЕ ДОХОДЫ</t>
  </si>
  <si>
    <t>555</t>
  </si>
  <si>
    <t>556</t>
  </si>
  <si>
    <t>557</t>
  </si>
  <si>
    <t>558</t>
  </si>
  <si>
    <t>559</t>
  </si>
  <si>
    <t>560</t>
  </si>
  <si>
    <t>561</t>
  </si>
  <si>
    <t>562</t>
  </si>
  <si>
    <t>563</t>
  </si>
  <si>
    <t>564</t>
  </si>
  <si>
    <t>565</t>
  </si>
  <si>
    <t>248</t>
  </si>
  <si>
    <t>249</t>
  </si>
  <si>
    <t>250</t>
  </si>
  <si>
    <t>251</t>
  </si>
  <si>
    <t>252</t>
  </si>
  <si>
    <t>253</t>
  </si>
  <si>
    <t>254</t>
  </si>
  <si>
    <t>255</t>
  </si>
  <si>
    <t>256</t>
  </si>
  <si>
    <t>257</t>
  </si>
  <si>
    <t>258</t>
  </si>
  <si>
    <t>259</t>
  </si>
  <si>
    <t>260</t>
  </si>
  <si>
    <t>261</t>
  </si>
  <si>
    <t>262</t>
  </si>
  <si>
    <t>263</t>
  </si>
  <si>
    <t>264</t>
  </si>
  <si>
    <t>265</t>
  </si>
  <si>
    <t>266</t>
  </si>
  <si>
    <t>267</t>
  </si>
  <si>
    <t>268</t>
  </si>
  <si>
    <t>274</t>
  </si>
  <si>
    <t>275</t>
  </si>
  <si>
    <t>276</t>
  </si>
  <si>
    <t>277</t>
  </si>
  <si>
    <t>278</t>
  </si>
  <si>
    <t>279</t>
  </si>
  <si>
    <t>280</t>
  </si>
  <si>
    <t>281</t>
  </si>
  <si>
    <t>282</t>
  </si>
  <si>
    <t>283</t>
  </si>
  <si>
    <t>284</t>
  </si>
  <si>
    <t>285</t>
  </si>
  <si>
    <t>286</t>
  </si>
  <si>
    <t>287</t>
  </si>
  <si>
    <t>288</t>
  </si>
  <si>
    <t>Статья 13. Субвенции бюджетам поселений</t>
  </si>
  <si>
    <t xml:space="preserve">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</si>
  <si>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 xml:space="preserve">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  </t>
  </si>
  <si>
    <t>Здравоохранение</t>
  </si>
  <si>
    <t>Другие вопросы в области здравоохранения</t>
  </si>
  <si>
    <t>24</t>
  </si>
  <si>
    <t>25</t>
  </si>
  <si>
    <t>26</t>
  </si>
  <si>
    <t>Транспорт</t>
  </si>
  <si>
    <t>0111</t>
  </si>
  <si>
    <t>771</t>
  </si>
  <si>
    <t>791</t>
  </si>
  <si>
    <t>54</t>
  </si>
  <si>
    <t>55</t>
  </si>
  <si>
    <t>56</t>
  </si>
  <si>
    <t>57</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</si>
  <si>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Рождественского сельского Совета депутатов </t>
  </si>
  <si>
    <t xml:space="preserve">Методика
распределения субвенции из районного бюджета  бюджетам поселений на осуществление государственных полномочий по созданию и обеспечению  деятельности административных комиссий
</t>
  </si>
  <si>
    <t>141</t>
  </si>
  <si>
    <t>Подпрограмма "Организация отдыха, оздоровления и занятости детей и подростков"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</si>
  <si>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</si>
  <si>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МО Галанинский сельсовет</t>
  </si>
  <si>
    <t xml:space="preserve">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заключенными соглашениями </t>
  </si>
  <si>
    <t xml:space="preserve"> 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Вороковского сельского Совета депутатов </t>
  </si>
  <si>
    <t xml:space="preserve"> 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Талажанского сельского Совета депутатов </t>
  </si>
  <si>
    <t>8110082080</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</si>
  <si>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по осуществлению внешнего муниципального финансового контроля сельских поселений в рамках непрограммных расходов Контрольно-счетного органа муниципального образования</t>
  </si>
  <si>
    <t>9310082090</t>
  </si>
  <si>
    <t>0420082060</t>
  </si>
  <si>
    <t xml:space="preserve">Председатель районного 
Совета депутатов                                                               </t>
  </si>
  <si>
    <t>Глава района</t>
  </si>
  <si>
    <t>______________________Ю.Е. Озерских</t>
  </si>
  <si>
    <t>566</t>
  </si>
  <si>
    <t>567</t>
  </si>
  <si>
    <t>568</t>
  </si>
  <si>
    <t>569</t>
  </si>
  <si>
    <t>570</t>
  </si>
  <si>
    <t>571</t>
  </si>
  <si>
    <t>572</t>
  </si>
  <si>
    <t>573</t>
  </si>
  <si>
    <t>574</t>
  </si>
  <si>
    <t>575</t>
  </si>
  <si>
    <t>576</t>
  </si>
  <si>
    <t>577</t>
  </si>
  <si>
    <t>578</t>
  </si>
  <si>
    <t>579</t>
  </si>
  <si>
    <t>580</t>
  </si>
  <si>
    <t>Поступления от денежных пожертвований, предоставляемых физическими лицами получателям средств бюджетов муниципальных районов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</si>
  <si>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</si>
  <si>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Рождественского сельского Совета депутатов</t>
  </si>
  <si>
    <t>Плата за сбросы загрязняющих веществ в водные объекты</t>
  </si>
  <si>
    <t>Денежные взыскания (штрафы) за правонарушения в области дорожного движения</t>
  </si>
  <si>
    <t xml:space="preserve">
______________И.Н. Паскольный</t>
  </si>
  <si>
    <t>Казачинский районный Совет депутатов Красноярского края</t>
  </si>
  <si>
    <t>Осуществление государственных полномочий по созданию и обеспечению деятельности комиссий по делам несовершеннолетних и защите их прав по администрации Казачинского района в рамках непрограммных расходов отдельных органов местного самоуправления</t>
  </si>
  <si>
    <t>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администрации Казачинского района в рамках непрограммных расходов отдельных органов местного самоуправления</t>
  </si>
  <si>
    <t>Бюджетные инвестиции</t>
  </si>
  <si>
    <t>Обеспечение софинансирования субсидии бюджетам муниципальных районов на выравнивание обеспеченности муниципальных образований края по реализации ими их отдельных расходных обязательств в части обеспечения деятельности за счет средств районного бюджета, в рамках подпрограммы "Развитие общего образования" муниципальной программы "Развитие образования Казачинского района"</t>
  </si>
  <si>
    <t xml:space="preserve">           5) в случаях изменения размеров субсидий, предусмотренных муниципальным бюджетным или автономным учреждениям на  финансовое обеспечение выполнения муниципального задания;</t>
  </si>
  <si>
    <t xml:space="preserve">         12) на сумму средств межбюджетных трансфертов, передаваемых из бюджетов поселений Казачинского района  на осуществление отдельных полномочий органов местного самоуправления поселений Казачинского района на основании решений представительных органов поселений Казачинского района и в соответствии с Решением Казачинского районного Совета депутатов о принятии указанных полномочий и уведомлений главных распорядителей средств бюджетов поселений Казачинского района, а также в случае сокращения (возврата при отсутствии потребности) указанных средств.</t>
  </si>
  <si>
    <t xml:space="preserve">          Финансовое управление администрации Казачинского района осуществляет зачисление денежных средств на лицевые счета соответствующих муниципальных казенных учреждений, открытые в Управлении Федерального казначейства Красноярского края в соответствии с заявками на финансирование по датам предполагаемого финансирования.</t>
  </si>
  <si>
    <t>Приложение № 10</t>
  </si>
  <si>
    <t>01200S5110</t>
  </si>
  <si>
    <t>Жилищное хозяйство</t>
  </si>
  <si>
    <t>0501</t>
  </si>
  <si>
    <t>Формирование фондов капитального ремонта многоквартирных домов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</si>
  <si>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0810083150</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</si>
  <si>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Талажанского сельского Совета депутатов </t>
  </si>
  <si>
    <t>Приложение № 11</t>
  </si>
  <si>
    <t>0320006400</t>
  </si>
  <si>
    <t>581</t>
  </si>
  <si>
    <t>582</t>
  </si>
  <si>
    <t>583</t>
  </si>
  <si>
    <t>584</t>
  </si>
  <si>
    <t>585</t>
  </si>
  <si>
    <t>586</t>
  </si>
  <si>
    <t>588</t>
  </si>
  <si>
    <t>589</t>
  </si>
  <si>
    <t>593</t>
  </si>
  <si>
    <t>594</t>
  </si>
  <si>
    <t>595</t>
  </si>
  <si>
    <t>596</t>
  </si>
  <si>
    <t>597</t>
  </si>
  <si>
    <t>598</t>
  </si>
  <si>
    <t>599</t>
  </si>
  <si>
    <t>601</t>
  </si>
  <si>
    <t>602</t>
  </si>
  <si>
    <t>603</t>
  </si>
  <si>
    <t>604</t>
  </si>
  <si>
    <t>605</t>
  </si>
  <si>
    <t>606</t>
  </si>
  <si>
    <t>607</t>
  </si>
  <si>
    <t>608</t>
  </si>
  <si>
    <t>609</t>
  </si>
  <si>
    <t>Подпрограмма "Профилактика употребления психоактивных веществ, табакокурения и алкоголизма среди несовершеннолетних в Казачинском районе"</t>
  </si>
  <si>
    <t>Предоставление субсидий организациям автомобильного транспорта пассажирского транспорта на компенсацию расходов, возникающих в результате небольшой интенсивности пассажиропотоков по пассажирским перевозкам по внутрирайонным маршрутам (пригородным и междугородним)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</si>
  <si>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Подпрограмма "Вовлечение молодежи Казачинского района в социальную практику"</t>
  </si>
  <si>
    <t>Субсидии на возмещение затрат субъектов малого и среднего предпринимательства, связанных с приобретением оборудования в целях создания и (или) развития, либо модернизации производства товаров (работ, услуг)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</si>
  <si>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Субсидии бюджетам муниципальных районов на обеспечение первичных мер пожарной безопасности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</si>
  <si>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Субвенции бюджетам муниципальных районов на обеспечение бесплатного проезда детей и лиц, сопровождающих организованные группы детей, до места нахождения загородных оздоровительных лагерей и обратно (в соответствии с Законом края от 7 июля 2009 года № 8-3618 «Об обеспечении прав детей на отдых, оздоровление и занятость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граждан»</t>
  </si>
  <si>
    <t>Субсидии субъектам малого и среднего предпринимательства на возмещение части затрат на уплату первого взноса (аванса) при заключении договоров лизинга оборудования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</si>
  <si>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Субсидии вновь созданным субъектам малого предпринимательства на возмещение части расходов,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</si>
  <si>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Капитальные вложения в объекты государственной (муниципальной) собственности</t>
  </si>
  <si>
    <t>Дополнительное образование детей</t>
  </si>
  <si>
    <t>0703</t>
  </si>
  <si>
    <t>Молодежная политика</t>
  </si>
  <si>
    <t xml:space="preserve">Подпрограмма "Сохранение и развитие этнокультурных традиций народов, проживающих на территории Казачинского района" </t>
  </si>
  <si>
    <t>0450000000</t>
  </si>
  <si>
    <t>0450080610</t>
  </si>
  <si>
    <t xml:space="preserve">Подпрограмма "Содействие развитию общественных инициатив" </t>
  </si>
  <si>
    <t>0460000000</t>
  </si>
  <si>
    <t>0460080610</t>
  </si>
  <si>
    <t xml:space="preserve">Молодежная политика </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</si>
  <si>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</si>
  <si>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01500R0820</t>
  </si>
  <si>
    <t>Условно утвержденные расходы</t>
  </si>
  <si>
    <t xml:space="preserve">Приложение 4 </t>
  </si>
  <si>
    <t>код главного администратора</t>
  </si>
  <si>
    <t>код группы</t>
  </si>
  <si>
    <t>код подгруппы</t>
  </si>
  <si>
    <t>код статьи</t>
  </si>
  <si>
    <t>код подстатьи</t>
  </si>
  <si>
    <t>код элемента</t>
  </si>
  <si>
    <t>код группы подвида</t>
  </si>
  <si>
    <t>код аналитической группы подвида</t>
  </si>
  <si>
    <t>000</t>
  </si>
  <si>
    <t>00</t>
  </si>
  <si>
    <t>0000</t>
  </si>
  <si>
    <t>01</t>
  </si>
  <si>
    <t>НАЛОГИ НА ПРИБЫЛЬ, ДОХОДЫ</t>
  </si>
  <si>
    <t>010</t>
  </si>
  <si>
    <t>012</t>
  </si>
  <si>
    <t>02</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</si>
  <si>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</si>
  <si>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</si>
  <si>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020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</si>
  <si>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</si>
  <si>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030</t>
  </si>
  <si>
    <t>Налог на доходы физических лиц с доходов, полученных физическими лицами в соответствии со статьей 228 Налогового кодекса Российской Федерации</t>
  </si>
  <si>
    <t>040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</si>
  <si>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</si>
  <si>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05</t>
  </si>
  <si>
    <t>03</t>
  </si>
  <si>
    <t>04</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</si>
  <si>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</si>
  <si>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муниципальных районов</t>
  </si>
  <si>
    <t>08</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</si>
  <si>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</si>
  <si>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013</t>
  </si>
  <si>
    <t>070</t>
  </si>
  <si>
    <t>075</t>
  </si>
  <si>
    <t>048</t>
  </si>
  <si>
    <t>ДОХОДЫ ОТ ОКАЗАНИЯ ПЛАТНЫХ УСЛУГ (РАБОТ) И КОМПЕНСАЦИИ ЗАТРАТ ГОСУДАРСТВА</t>
  </si>
  <si>
    <t>060</t>
  </si>
  <si>
    <t>065</t>
  </si>
  <si>
    <t>06</t>
  </si>
  <si>
    <t>Доходы от продажи земельных участков, находящихся в государственной и муниципальной собственности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</si>
  <si>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</si>
  <si>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050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</si>
  <si>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</si>
  <si>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Прочие поступления от денежных взысканий (штрафов) и иных сумм в возмещение ущерба</t>
  </si>
  <si>
    <t>069</t>
  </si>
  <si>
    <t>БЕЗВОЗМЕЗДНЫЕ ПОСТУПЛЕНИЯ</t>
  </si>
  <si>
    <t>Дотации бюджетам бюджетной системы Российской Федерации</t>
  </si>
  <si>
    <t>001</t>
  </si>
  <si>
    <t>Дотации на выравнивание бюджетной обеспеченности</t>
  </si>
  <si>
    <t>2711</t>
  </si>
  <si>
    <t>002</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</si>
  <si>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</si>
  <si>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</si>
  <si>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999</t>
  </si>
  <si>
    <t>7456</t>
  </si>
  <si>
    <t>7511</t>
  </si>
  <si>
    <t>7555</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</si>
  <si>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</si>
  <si>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</si>
  <si>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024</t>
  </si>
  <si>
    <t xml:space="preserve">Субвенции местным бюджетам на выполнение передаваемых полномочий субъектов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</si>
  <si>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</si>
  <si>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0151</t>
  </si>
  <si>
    <t>0640</t>
  </si>
  <si>
    <t>7429</t>
  </si>
  <si>
    <t>7513</t>
  </si>
  <si>
    <t>7514</t>
  </si>
  <si>
    <t>7517</t>
  </si>
  <si>
    <t>7518</t>
  </si>
  <si>
    <t>7519</t>
  </si>
  <si>
    <t>7552</t>
  </si>
  <si>
    <t>7554</t>
  </si>
  <si>
    <t>7564</t>
  </si>
  <si>
    <t>7566</t>
  </si>
  <si>
    <t>7570</t>
  </si>
  <si>
    <t>7588</t>
  </si>
  <si>
    <t>7592</t>
  </si>
  <si>
    <t>7601</t>
  </si>
  <si>
    <t>7604</t>
  </si>
  <si>
    <t>029</t>
  </si>
  <si>
    <t>082</t>
  </si>
  <si>
    <t>7408</t>
  </si>
  <si>
    <t>7409</t>
  </si>
  <si>
    <t>014</t>
  </si>
  <si>
    <t>1038</t>
  </si>
  <si>
    <t>1039</t>
  </si>
  <si>
    <t>1041</t>
  </si>
  <si>
    <t>1053</t>
  </si>
  <si>
    <t>1071</t>
  </si>
  <si>
    <t xml:space="preserve">Методика
распределения  субвенции из бюджета Казачинского района бюджетам поселений для  осуществления полномочий по первичному
воинскому учету на территориях, где отсутствуют военные комиссариаты
</t>
  </si>
  <si>
    <t xml:space="preserve">     Объем субвенции бюджету i-го поселения на финансирование расходов по осуществлению первичного воинского учета на территориях, где отсутствуют военные комиссариаты, определяется по формуле:</t>
  </si>
  <si>
    <t xml:space="preserve">    S
Si = ------------ * Ri,
    сумма Ri
</t>
  </si>
  <si>
    <t>где:</t>
  </si>
  <si>
    <t>где:
Ri – расчетная потребность i- го поселения в средствах на финансирование расходов по осуществлению первичного воинского учета на территориях, где отсутствуют военные комиссариаты;</t>
  </si>
  <si>
    <t>N(освоб)i – количество военно-учетных работников в i-м поселении;
N(совм)i – количество работников в i-м поселении, осуществляющих работу по воинскому учету в администрации поселения;
ki – коэффициент рабочего времени; 
Fi - затраты на содержание одного военно-учетного работника  в i-м поселении.</t>
  </si>
  <si>
    <t>где:
t(совм)i – количество часов рабочего времени в год, рассчитанное в среднем на одного работника в i-м поселении, осуществляющего работу по воинскому учету в администрации поселения по совместительству;
t(освоб) – количество часов рабочего времени в год, рассчитанное на одного военно-учетного работника исходя из норм, установленных Трудовым кодексом Российской Федерации.</t>
  </si>
  <si>
    <t xml:space="preserve">где:
ЗПi- норматив расходов на оплату труда военно-учетного работника i-м поселении, включая соответствующие начисления на фонд оплаты труда на планируемый год;
Ai- норматив расходов в расчете на 1 военно-учетного работника на оплату аренды помещений на планируемый год;   
Ci- норматив расходов в расчете на 1 военно-учетного работника на оплату услуг связи на планируемый год;                    </t>
  </si>
  <si>
    <t>Ti- норматив расходов i-го поселения в расчете на 1 военно-учетного работника на оплату транспортных услуг на планируемый год;
Ki- норматив командировочных расходов в расчете на 1 военно-учетного работника на планируемый год;
МЗi- норматив расходов на обеспечение мебелью, инвентарем, оргтехникой, средствами связи, расходными материалами 1 военно-учетного работника на планируемый год.</t>
  </si>
  <si>
    <t xml:space="preserve">                Средства субвенции бюджету Казачинского района на осуществление государственных полномочий по созданию и обеспечению  деятельности административных комиссий подлежит распределению между бюджетами поселений, входящих в состав Казачинского района, по следующей формуле:
</t>
  </si>
  <si>
    <t>Sj = S х (Nj / N),</t>
  </si>
  <si>
    <t>Sj – объем субвенции бюджету j-го поселения Казачинского района;</t>
  </si>
  <si>
    <t>S – общий объем субвенции бюджету  Казачинского района;</t>
  </si>
  <si>
    <t>Nj – численность постоянного населения j-го поселения Казачинского района на 1 января года, предшествующего планируемому;</t>
  </si>
  <si>
    <t>N – численность постоянного населения Казачинского района на 1 января года, предшествующего планируемому.</t>
  </si>
  <si>
    <t xml:space="preserve">Методика распределения иных межбюджетных трансфертов </t>
  </si>
  <si>
    <t>бюджетам поселений Казачинского района на организацию и проведение акарицидных обработок мест массового отдыха населения</t>
  </si>
  <si>
    <t>Объем иных межбюджетных трансфертов бюджету i-го поселения Казачинского района на организацию и проведение акарицидных обработок мест массового отдыха населения определяется по следующей формуле:</t>
  </si>
  <si>
    <t>Zi = Zобщий * Yi / Yобщий,</t>
  </si>
  <si>
    <t>Zi - объем иных межбюджетных трансфертов бюджету i-го поселения Казачинского района на организацию и проведение акарицидных обработок мест массового отдыха населения, рублей;</t>
  </si>
  <si>
    <t>Zобщий - общий объем субсидии из краевого бюджета бюджету Казачинского района  на организацию и проведение акарицидных обработок мест массового отдыха населения, рублей;</t>
  </si>
  <si>
    <t>Yi - план акарицидных обработок мест массового отдыха населения i-го поселения Казачинского района, га;</t>
  </si>
  <si>
    <t>Yобщий – общий план акарицидных обработок мест массового отдыха населения Казачинского района, га.</t>
  </si>
  <si>
    <t>587</t>
  </si>
  <si>
    <t>611</t>
  </si>
  <si>
    <t>612</t>
  </si>
  <si>
    <t>613</t>
  </si>
  <si>
    <t>614</t>
  </si>
  <si>
    <t>615</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</si>
  <si>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</si>
  <si>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Подпрограмма "Организация и осуществление внутреннего муниципального финансового контроля и контроля в сфере закупок в Казачинском районе"</t>
  </si>
  <si>
    <t>Руководство и управление в сфере установленных функций органов местного самоуправления в рамках подпрограммы "Организация и осуществление внутреннего муниципального финансового контроля и контроля в сфере закупок в Казачинском районе" муниципальной программы Казачинского района "Управление муниципальными финансами"</t>
  </si>
  <si>
    <t xml:space="preserve">Закупка товаров, работ и услуг для обеспечения государственных (муниципальных) нужд
</t>
  </si>
  <si>
    <t>Поддержка деятельности муниципальных молодежных центров за счет средств районного бюджета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</si>
  <si>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06100S4560</t>
  </si>
  <si>
    <t>РЕШЕНИЕ</t>
  </si>
  <si>
    <t>1130000000</t>
  </si>
  <si>
    <t>1130083060</t>
  </si>
  <si>
    <t>1130083070</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</si>
  <si>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Галанинского сельского Совета депутатов </t>
  </si>
  <si>
    <t>1078</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</si>
  <si>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Пятковского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</si>
  <si>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Новотроицкого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</si>
  <si>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Момотовского сельского Совета депутатов </t>
  </si>
  <si>
    <t>1080</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</si>
  <si>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Захаровского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</si>
  <si>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Александровского сельского Совета депутатов </t>
  </si>
  <si>
    <t>1083</t>
  </si>
  <si>
    <t>1084</t>
  </si>
  <si>
    <t>Субсидии бюджетам муниципальных районов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</si>
  <si>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8110082100</t>
  </si>
  <si>
    <t>ПРОЕКТ</t>
  </si>
  <si>
    <t>Методика</t>
  </si>
  <si>
    <t xml:space="preserve">распределения, порядок и условия </t>
  </si>
  <si>
    <t>предоставления межбюджетных трансфертов  на  обеспечение сбалансированности бюджетов поселений</t>
  </si>
  <si>
    <t xml:space="preserve">     1. Межбюджетные трансферты на обеспечение сбалансированности бюджетов поселений предусматривается в составе районного бюджета в целях выравнивания финансовых возможностей поселений по осуществлению полномочий по решению вопросов местного значения, предусмотренных Федеральным законом  от 06.10.2003 № 131-ФЗ "Об общих принципах организации местного самоуправления в Российской Федерации". </t>
  </si>
  <si>
    <t xml:space="preserve">     3. Межбюджетные трансферты на обеспечение сбалансированности i-го поселения Казачинского района на планируемый финансовый год МБТСБi определяется по следующей формуле:</t>
  </si>
  <si>
    <t xml:space="preserve">     МБТСБi = Расхi - Дохi - КФФППi - РФФППi,</t>
  </si>
  <si>
    <t xml:space="preserve">     где:</t>
  </si>
  <si>
    <t xml:space="preserve">     Расхi - прогноз расходов (без капитальных расходов) на планируемый финансовый год по i-му поселению Казачинского района;</t>
  </si>
  <si>
    <t xml:space="preserve">     Дохi - прогноз налоговых и неналоговых доходов на планируемый финансовый год по i-му поселению Казачинского района;</t>
  </si>
  <si>
    <t xml:space="preserve">     КФФППi - дотация  на выравнивание  бюджетной обеспеченности поселений из районного фонда финансовой поддержки, за  счет средств субвенции из краевого бюджета на планируемый финансовый год по i-му поселению Казачинского района;</t>
  </si>
  <si>
    <t xml:space="preserve">     РФФППi - дотация  на выравнивание  бюджетной обеспеченности поселений из районного фонда финансовой поддержки, за  счет средств районного бюджета на планируемый финансовый год по i-му поселению Казачинского района.</t>
  </si>
  <si>
    <t xml:space="preserve">     В случае, если МБТСБi принимает отрицательное значение, межбюджетные трансферты бюджету i-го поселения Казачинского района не предоставляется.</t>
  </si>
  <si>
    <t xml:space="preserve">     4. Объем межбюджетных трансфертов на обеспечение сбалансированности бюджетов поселений из районного бюджета и их распределение утверждаются решением Казачинского районного Совета депутатов о районном бюджете. </t>
  </si>
  <si>
    <t xml:space="preserve">     Перечисление межбюджетных трансфертов поселениям Казачинского района осуществляется в соответствии со сводной бюджетной росписью районного бюджета.</t>
  </si>
  <si>
    <t xml:space="preserve">     5. Изменение объема межбюджетных трансфертов на обеспечение сбалансированности бюджетов поселений из районного бюджета в течение финансового года может корректироваться. </t>
  </si>
  <si>
    <t xml:space="preserve">     Изменение объема межбюджетных трансфертов на обеспечение сбалансированности бюджетов поселений производится по итогам исполнения районного бюджета и бюджетов поселений. </t>
  </si>
  <si>
    <t xml:space="preserve">     - в связи с изменением прогноза поступления налоговых и неналоговых доходов в бюджет i-го поселения Казачинского района по причине сокращения (увеличения) налоговой базы i-го поселения Казачинского района в течение финансового года, связанных с изменением законодательства о налогах и сборах;</t>
  </si>
  <si>
    <t>8180075550</t>
  </si>
  <si>
    <t>0140076490</t>
  </si>
  <si>
    <t>Осуществление государственных полномочий по обеспечению отдыха и оздоровления детей за счет средств краевого бюджета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</si>
  <si>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«Развитие общего образования» муниципальной программы Казачинского района «Развитие образования Казачинского района»</t>
  </si>
  <si>
    <t>Судебная система</t>
  </si>
  <si>
    <t>0105</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</si>
  <si>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администрации Казачинского района в рамках непрограммных расходов отдельных органов местного самоуправления</t>
  </si>
  <si>
    <t>8110051200</t>
  </si>
  <si>
    <t xml:space="preserve">Организация проведения мероприятий по отлову и содержанию безнадзорных животных  в рамках подпрограммы "Устойчивое развитие сельских территорий"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   </t>
  </si>
  <si>
    <t>Предоставление субсидий на возмещение части затрат на уплату процентов по кредитам и (или) займам, полученным на развитие малых форм хозяйствования в рамках подпрограммы "Поддержка малых форм хозяйствования"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</si>
  <si>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Подпрограмма "Развитие массовой физической культуры и спорта"</t>
  </si>
  <si>
    <t>0510000000</t>
  </si>
  <si>
    <t>0520000000</t>
  </si>
  <si>
    <t>0520080610</t>
  </si>
  <si>
    <t>0510080790</t>
  </si>
  <si>
    <t>Проведение официальных физкультурных и спортивных мероприятий (в том числе  укрепление и развитие материально-технической базы)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</si>
  <si>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</si>
  <si>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</si>
  <si>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09</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</si>
  <si>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</si>
  <si>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045</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</si>
  <si>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</si>
  <si>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</si>
  <si>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</si>
  <si>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Прочие субсидии</t>
  </si>
  <si>
    <t xml:space="preserve">35 </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</si>
  <si>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</si>
  <si>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</si>
  <si>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7649</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</si>
  <si>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Вороковского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</si>
  <si>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Казачинского сельского Совета депутатов </t>
  </si>
  <si>
    <t xml:space="preserve"> 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Галанинского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</si>
  <si>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Казачинского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</si>
  <si>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Мокрушинского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</si>
  <si>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Отношенского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</si>
  <si>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Пятковского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</si>
  <si>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Рождественского сельского Совета депутатов </t>
  </si>
  <si>
    <t>1050</t>
  </si>
  <si>
    <t>1052</t>
  </si>
  <si>
    <t>1054</t>
  </si>
  <si>
    <t>1055</t>
  </si>
  <si>
    <t>1056</t>
  </si>
  <si>
    <t>1057</t>
  </si>
  <si>
    <t>1058</t>
  </si>
  <si>
    <t>1059</t>
  </si>
  <si>
    <t>1060</t>
  </si>
  <si>
    <t>1061</t>
  </si>
  <si>
    <t>1062</t>
  </si>
  <si>
    <t>1063</t>
  </si>
  <si>
    <t>1064</t>
  </si>
  <si>
    <t>1065</t>
  </si>
  <si>
    <t>1066</t>
  </si>
  <si>
    <t>1067</t>
  </si>
  <si>
    <t>1068</t>
  </si>
  <si>
    <t>1069</t>
  </si>
  <si>
    <t>1070</t>
  </si>
  <si>
    <t>1072</t>
  </si>
  <si>
    <t>Субсидии бюджетам муниципальных районов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государственной программы Красноярского края «Реформирование и модернизация жилищно-коммунального хозяйства»</t>
  </si>
  <si>
    <t xml:space="preserve">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</si>
  <si>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</si>
  <si>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1051</t>
  </si>
  <si>
    <t>Предоставление иных межбюджетных трансфертов бюджетам муниципальных районов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«Стимулирование органов местного самоуправления края к эффективной реализации полномочий, закрепленных за муниципальными образованиями» государственной программы Красноярского края «Содействие развитию местного самоуправления»</t>
  </si>
  <si>
    <t>Предоставление иных межбюджетных трансфертов бюджетам муниципальныхрайонов за содействие развитию налогового потенциала в рамках подпрограммы «Содействие развитию налогового потенциала муниципальных образований» государственной программы Красноярского края «Содействие развитию местного самоуправления»</t>
  </si>
  <si>
    <t xml:space="preserve">Предоставление негосударственными организациями грантов для получателей средств бюджетов муниципальных районов
</t>
  </si>
  <si>
    <t>Субвенции бюджетам муниципальных районов на проведение Всеросийской переписи населения 2020 года</t>
  </si>
  <si>
    <t xml:space="preserve">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
</t>
  </si>
  <si>
    <t>1 14 06013 05 0000 430</t>
  </si>
  <si>
    <t>1 11 05013 05 0000 120</t>
  </si>
  <si>
    <t>Субсидии бюджетам муниципальных районов на реализацию мероприятий, направленных на повышение безопасности дорожного движения, в рамках подпрограммы «Повышение безопасности дорожного движения» государственной программы Красноярского края «Развитие транспортной системы»</t>
  </si>
  <si>
    <t>0510080620</t>
  </si>
  <si>
    <t>Подпрограмма "Обеспечение своевременного и качественного исполнения переданных государственных полномочий по приему граждан, сбору документов, ведению базы данных получателей социальной помощи и организации социального обслуживания"</t>
  </si>
  <si>
    <t>Обеспечение бесплатного проезда детей и лиц, сопровождающих организованные группы детей, до места нахождения загородных оздоровительных лагерей и обратно (в соответствии с Законом края от 7 июля 2009 года № 8-3618 «Об обеспечении прав детей на отдых, оздоровление и занятость в Красноярском крае»)  в рамках подпрограммы "Обеспечение своевременного и качественного исполнения переданных государственных полномочий по приему граждан, сбору документов, ведению базы данных получателей социальной помощи и организации социального обслуживания" муниципальной программы Казачинского района "Система социальной поддержки граждан Казачинского района"</t>
  </si>
  <si>
    <t>Осуществление государственных полномочий по организации деятельности органов управления системой социальной защиты населения в рамках подпрограммы "Обеспечение своевременного и качественного исполнения переданных государственных полномочий по приему граждан, сбору документов, ведению базы данных получателей социальной помощи и организации социального обслуживания" муниципальной программы Казачинского района "Система социальной поддержки граждан Казачинского района"</t>
  </si>
  <si>
    <t>Проведение мероприятий, связанных с внедрением Всероссийского физкультурно-спортивного комплекса "Готов к труду и обороне"
 (ГТО)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</si>
  <si>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 xml:space="preserve">      4) утвердить расходы на осуществление переданных полномочий за счет межбюджетных трансфертов, передаваемых бюджету Казачинского района из бюджетов поселений Казачинского района:</t>
  </si>
  <si>
    <t xml:space="preserve">Межбюджетные трансферты, передаваемые бюджетам муниципальных районов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в соответствии с решением с решением Казачинского сельского Совета депутатов </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</si>
  <si>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Александровского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</si>
  <si>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Казачинского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</si>
  <si>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Мокрушинского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</si>
  <si>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Новотроицкого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</si>
  <si>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Рождественского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</si>
  <si>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Талажанского сельсовета</t>
  </si>
  <si>
    <t xml:space="preserve">       13) в пределах общего объема средств субвенций, предусмотренных главному распорядителю средств районного бюджета настоящим решением, в случае перераспределения сумм указанных субвенций.</t>
  </si>
  <si>
    <t xml:space="preserve">      14) в случае внесения изменений Министерством финансов Российской Федерации в структуру, порядок формирования и применения кодов бюджетной классификации Российской Федерации, а также присвоения кодов составным частям бюджетной классификации Российской Федерации.</t>
  </si>
  <si>
    <t xml:space="preserve">       15) в случае исполнения исполнительных документов (за исключением судебных актов) и решений налоговых органов о взыскании налога, сбора, страхового взноса, пеней и штрафов, предусматривающих обращение взыскания на средства районного бюджета, в пределах общего объема средств, предусмотренных главному распорядителю средств районного бюджета.</t>
  </si>
  <si>
    <t xml:space="preserve">Денежные взыскания (штрафы) за нарушение правил перевозки крупногабаритных и тяжеловесных грузов по автомобильным дорогам общего пользования
</t>
  </si>
  <si>
    <t xml:space="preserve">          1. Утвердить верхний предел муниципального внутреннего долга по долговым обязательствам района:  </t>
  </si>
  <si>
    <t xml:space="preserve">           3. Утвердить предельный  объем муниципального долга  Казачинского района в сумме:</t>
  </si>
  <si>
    <t>Муниципальная программа Казачинского района "Развитие культуры Казачинского района"</t>
  </si>
  <si>
    <t>Руководство и управление в сфере установленных функций органов местного самоуправления в рамках подпрограммы "Развитие архивного дела в Казачинском районе" муниципальной программы "Развитие культуры Казачинского района"</t>
  </si>
  <si>
    <t>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Казачинском районе» муниципальной программы Казачинского района «Развитие культуры Казачинского района»</t>
  </si>
  <si>
    <t>Обеспечение деятельности (оказание услуг) подведомственных учреждений в рамках подпрограммы "Сохранение культурного наследия" муниципальной программы Казачинского района "Развитие культуры Казачинского района"</t>
  </si>
  <si>
    <t>Обеспечение деятельности (оказание услуг) подведомственных учреждений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</si>
  <si>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Предоставление субсидий муниципальным бюджетным учреждениям - дворцам и домам культуры, другим учреждениям культуры - на выполнение муниципального задания за счет межбюджетных трансфертов, передаваемых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</si>
  <si>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Организация и проведение национальных праздников и этнокультурных мероприятий, по возрождению русской духовной самобытности и традиционного уклада жизни в рамках подпрограммы  "Сохранение и развитие этнокультурных традиций народов, проживающих на территории Казачинского района" муниципальной программы Казачинского района "Развитие культуры Казачинского района"</t>
  </si>
  <si>
    <t>Обеспечение деятельности (оказание услуг) подведомственных учреждений в рамках подпрограммы "Содействие развитию общественных инициатив" муниципальной программы Казачинского района "Развитие культуры Казачинского района"</t>
  </si>
  <si>
    <t>Руководство и управление в сфере установленных функций органов местного самоуправления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</si>
  <si>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Обеспечение деятельности (оказание услуг) подведомственных учреждений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</si>
  <si>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 xml:space="preserve">          1.  Предоставить субсидии субъектам малого и среднего предпринимательства - производителям товаров, работ, услуг:</t>
  </si>
  <si>
    <t xml:space="preserve">          2. Критерии отбора получателей субсидий; размер и виды затрат, подлежащих финансовому обеспечению (возмещению); условия, порядок предоставления субсидий; порядок возврата субсидий в районный бюджет в случае нарушения условий, установленных при их предоставлении; порядок возврата в текущем финансовом году получателем субсидий остатков субсидий, не использованных в отчетном финансовом году, в случаях, предусмотренных соглашениями (договорами) о предоставлении субсидий; положения об обязательной проверке главным распорядителем (распорядителем) бюджетных средств, предоставляющим субсидию, и органами муниципального финансового контроля соблюдения условий, целей и порядка предоставления субсидий их получателями, определяются правовыми актами администрации Казачинского района.</t>
  </si>
  <si>
    <t xml:space="preserve"> Статья 17. Субсидии субъектам малого и среднего предпринимательства - производителям товаров, работ, услуг.</t>
  </si>
  <si>
    <t xml:space="preserve">         2. Критерии отбора получателей субсидий; размер и виды затрат, подлежащих финансовому обеспечению (возмещению); условия, порядок предоставления субсидий; порядок возврата субсидий в районный бюджет в случае нарушения условий, установленных при их предоставлении; порядок возврата в текущем финансовом году получателем субсидий остатков субсидий, не использованных в отчетном финансовом году, в случаях, предусмотренных соглашениями (договорами) о предоставлении субсидий; положения об обязательной проверке главным распорядителем (распорядителем) бюджетных средств, предоставляющим субсидию, и органами муниципального финансового контроля соблюдения условий, целей и порядка предоставления субсидий их получателями, определяются правовыми актами администрации Казачинского района.</t>
  </si>
  <si>
    <t>Статья 19. Резервный  фонд администрации Казачинского района.</t>
  </si>
  <si>
    <t>Статья 20. Муниципальный внутренний долг Казачинского района.</t>
  </si>
  <si>
    <t xml:space="preserve">Статья 21. Вступление в силу настоящего Решения </t>
  </si>
  <si>
    <t>Статья 18.  Субсидии на компенсацию части платы граждан за коммунальные услуги исполнителям коммунальных услуг.</t>
  </si>
  <si>
    <t>Субсидии бюджетам муниципальных районов на поддержку отрасли культуры</t>
  </si>
  <si>
    <t>Субсидии бюджетам муниципальных районов на проведение мероприятий, направленных на обеспечение безопасного участия детей в дорожном движении, в рамках подпрограммы «Повышение безопасности дорожного движения» государственной программы Красноярского края «Развитие транспортной системы»</t>
  </si>
  <si>
    <t>Субсидии бюджетам муниципальных районов на реализацию муниципальных программ, подпрограмм, направленных на реализацию мероприятий в сфере укрепления межнационального единства и межконфессионального согласия, в рамках подпрограммы «Противодействие этническому радикализму и экстремизму, мигрантофобии» государственной программы Красноярского края «Укрепление единства российской нации и этнокультурное развитие народов Красноярского края»</t>
  </si>
  <si>
    <t>Субсидии бюджетам муниципальных районов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</si>
  <si>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Субсидии бюджетам муниципальных образований на развитие инфраструктуры общеобразовательных организаций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</si>
  <si>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Субсидии бюджетам муниципальных районов на осуществление расходов, направленных на реализацию мероприятий по поддержке местных инициатив, в рамках подпрограммы «Поддержка местных инициатив» государственной программы Красноярского края «Содействие развитию местного самоуправления»</t>
  </si>
  <si>
    <t>Субсидии бюджетам муниципальных районов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«Поддержка внедрения стандартов предоставления (оказания) муниципальных услуг и повышения качества жизни населения» государственной программы Красноярского края «Содействие развитию местного самоуправления»</t>
  </si>
  <si>
    <t>Субвенции бюджетам муниципальных районов на финансирование расходов по социальному обслуживанию граждан, в том числе по предоставлению мер социальной поддержки работникам муниципальных учреждений социального обслуживания (в соответствии с Законом края от 9 декабря 2010 года № 11-5397),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</si>
  <si>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</si>
  <si>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районов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</si>
  <si>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районов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t>
  </si>
  <si>
    <t>Субвенции бюджетам муниципальных районов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</si>
  <si>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 xml:space="preserve">Субвенции бюджетам муниципальных районов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органов судебной власти </t>
  </si>
  <si>
    <t>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соответствии с Законом края от 27 декабря 2005 года № 17-4397)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</si>
  <si>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 в рамках подпрограммы «Обеспечение общих условий функционирования отраслей агропромышленного комплекса»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</si>
  <si>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Субвенции бюджетам муниципальных районов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</si>
  <si>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районов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</si>
  <si>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районов на реализацию отдельных мер по обеспечению ограничения платы граждан за коммунальные услуги (в соответствии с Законом края от 1 декабря 2014 года № 7-2839) в рамках подпрограммы «Обеспечение доступности платы граждан в условиях развития жилищных отношений» государственной программы Красноярского края «Реформирование и модернизация жилищно-коммунального хозяйства»</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</si>
  <si>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</si>
  <si>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районов на осуществление государственных полномочий по обеспечению отдыха и оздоровления детей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</si>
  <si>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Вороковского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</si>
  <si>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Галанинского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</si>
  <si>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Дудовского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</si>
  <si>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Захаровского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</si>
  <si>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Момотовского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</si>
  <si>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Отношенского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</si>
  <si>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Пятковского сельсовета</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</si>
  <si>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</si>
  <si>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 xml:space="preserve">Доходы бюджетов муниципальных районов от возврата бюджетными учреждениями остатков субсидий прошлых лет </t>
  </si>
  <si>
    <t xml:space="preserve">Доходы бюджетов муниципальных районов от возврата иными организациями остатков субсидий прошлых лет </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</si>
  <si>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</si>
  <si>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Доходы от продажи земельных участков, государственная собственность на которые не разграничена </t>
  </si>
  <si>
    <t>Субвенции бюджетам муниципальных районов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 в рамках подпрограммы «Развитие архивного дела» государственной программы Красноярского края «Развитие культуры и туризма»</t>
  </si>
  <si>
    <t xml:space="preserve">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</si>
  <si>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1077</t>
  </si>
  <si>
    <t>Подпрограмма "Обеспечение условий для развития системы спортивной подготовки"</t>
  </si>
  <si>
    <t>Обеспечение деятельности (оказание услуг) подведомственных учреждений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</si>
  <si>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0920000000</t>
  </si>
  <si>
    <t>0920080610</t>
  </si>
  <si>
    <t>1090096020</t>
  </si>
  <si>
    <t>1090096030</t>
  </si>
  <si>
    <t>Подпрограмма "Обеспечение реализации муниципальной программы"</t>
  </si>
  <si>
    <t>2019 год</t>
  </si>
  <si>
    <t>2020 год</t>
  </si>
  <si>
    <t xml:space="preserve">Руководство и управление в сфере установленных функций органов местного самоуправления в рамках непрограммных расходов представительного органа местного самоуправления </t>
  </si>
  <si>
    <t xml:space="preserve">Председатель законодательного органа местного самоуправления в рамках непрограммных расходов представительного органа местного самоуправления </t>
  </si>
  <si>
    <t>Руководство и управление в сфере установленных функций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</si>
  <si>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Реализация решения районного Совета депутатов от 30.04.2007 года №30-131 "О почетном звании "Почетный гражданин Казачинского района" по администрации Казачинского района в рамках непрограммных расходов отдельных органов местного самоуправления</t>
  </si>
  <si>
    <t>Председатель контрольно-счетной палаты муниципального образования и его заместители в рамках непрограммных расходов Контрольно-счетного органа муниципального образования</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</si>
  <si>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</si>
  <si>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за счет межбюджетных трансфертов, передаваемых бюджету муниципального района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по администрации Казачинского района в рамках непрограммных расходов отдельных органов местного самоуправления</t>
  </si>
  <si>
    <t>Реализация решения районного Совета депутатов от 30.04.2007 года № 30-131 "О почетном звании "Почетный гражданин Казачинского района" по администрации Казачинского района в рамках непрограммных расходов отдельных органов местного самоуправления</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</si>
  <si>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Казачинского района в рамках непрограммных расходов отдельных органов местного самоуправления</t>
  </si>
  <si>
    <t>Осуществление первичного воинского учета на территориях, где отсутствуют военные комиссариаты по финансовому управлению администрации Казачинского района в рамках непрограммных расходов отдельных органов местного самоуправления</t>
  </si>
  <si>
    <t>Предоставление иных межбюджетных трансфертов бюджетам поселений на организацию и проведение акарицидных обработок мест массового отдыха населения за счет средств краевого бюджета по финансовому управлению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</si>
  <si>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в рамках непрограммных расходов представительного органа местного самоуправления</t>
  </si>
  <si>
    <t>Председатель законодательного органа местного самоуправления в рамках непрограммных расходов представительного органа местного самоуправления</t>
  </si>
  <si>
    <t>Субсидии бюджетам муниципальных районов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 Правительства Красноярского края за счет средств дорожного фонда Красноярского края</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</si>
  <si>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</si>
  <si>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041</t>
  </si>
  <si>
    <t>Плата за размещение отходов производства</t>
  </si>
  <si>
    <t xml:space="preserve">Субвенции бюджетам муниципальных районов на содействие достижению целевых показателей региональных программ развития агропромышленного комплекса 
</t>
  </si>
  <si>
    <r>
      <t xml:space="preserve">     2. Межбюджетные трансферты на обеспечение сбалансированности бюджетов поселений формируется в районном бюджете за счет собственных доходов и источников финансирования дефицита.</t>
    </r>
    <r>
      <rPr>
        <sz val="10"/>
        <color indexed="8"/>
        <rFont val="Arial"/>
        <family val="2"/>
      </rPr>
      <t xml:space="preserve"> </t>
    </r>
    <r>
      <rPr>
        <sz val="10"/>
        <color indexed="8"/>
        <rFont val="Times New Roman"/>
        <family val="1"/>
      </rPr>
      <t>Право на получение указанных межбюджетных трансфертов имеют поселения, заключившие соглашения о мерах по повышению эффективности использования бюджетных средств и увеличению поступлений налоговых и неналоговых доходов местного бюджета с  финансовым управлением администрации Казачинского района.</t>
    </r>
  </si>
  <si>
    <r>
      <t xml:space="preserve">     Увеличение (уменьшение) объема межбюджетных трансфертов бюджету</t>
    </r>
    <r>
      <rPr>
        <sz val="10"/>
        <color indexed="8"/>
        <rFont val="Arial"/>
        <family val="2"/>
      </rPr>
      <t xml:space="preserve"> </t>
    </r>
    <r>
      <rPr>
        <sz val="10"/>
        <color indexed="8"/>
        <rFont val="Times New Roman"/>
        <family val="1"/>
      </rPr>
      <t>i-го поселения Казачинского района производится в следующих случаях:</t>
    </r>
  </si>
  <si>
    <r>
      <t xml:space="preserve">     - в связи с изменением прогноза расходов бюджета</t>
    </r>
    <r>
      <rPr>
        <sz val="10"/>
        <color indexed="8"/>
        <rFont val="Arial"/>
        <family val="2"/>
      </rPr>
      <t xml:space="preserve"> </t>
    </r>
    <r>
      <rPr>
        <sz val="10"/>
        <color indexed="8"/>
        <rFont val="Times New Roman"/>
        <family val="1"/>
      </rPr>
      <t>i-го поселения Казачинского района, связанного с исполнением представлений надзорных органов, изменением законодательства Российской Федерации, Красноярского края и принятием нормативных правовых актов Казачинского района, иными объективными причинами, повлекшими дополнительные расходы и (или) приводящими к уменьшению расходов по решению вопросов местного значения сельских поселений Казачинского района.</t>
    </r>
  </si>
  <si>
    <t xml:space="preserve">№ </t>
  </si>
  <si>
    <t xml:space="preserve">          1. Утвердить основные характеристики районного бюджета на 2019 год:</t>
  </si>
  <si>
    <t xml:space="preserve">          2. Утвердить основные характеристики районного бюджета на 2020  и  2021 годы:</t>
  </si>
  <si>
    <t>" О районном бюджете на 2019 год и плановый период 2020-2021 годов"</t>
  </si>
  <si>
    <t xml:space="preserve">         2) общий объем расходов районного бюджета на 2020 год в сумме  рублей, в том числе условно утвержденные расходы в сумме  рублей; на 2021 год в сумме  рублей, в том числе условно утвержденные расходы в сумме  рублей;</t>
  </si>
  <si>
    <t>Статья 3. Доходы районного бюджета на 2019 год и плановый период 2020-2021 годов</t>
  </si>
  <si>
    <t xml:space="preserve">          Утвердить доходы районного бюджета на 2019 год  и плановый период 2020-2021 годов согласно приложению 4 к настоящему Решению.</t>
  </si>
  <si>
    <t>Статья 4. Распределение на 2019 год и плановый период 2020-2021 годов расходов районного бюджета по бюджетной классификации Российской Федерации.</t>
  </si>
  <si>
    <t xml:space="preserve">        2) ведомственную структуру расходов районного бюджета на 2019 год и плановый период 2020-2021 годов согласно приложению 6 к настоящему Решению;</t>
  </si>
  <si>
    <t xml:space="preserve">          Установить, что руководитель финансового управления администрации Казачинского района вправе в ходе исполнения настоящего решения вносить изменения в сводную бюджетную роспись районного бюджета на 2019 год и плановый период 2020-2021 годов без внесения изменений в настоящее Решение:</t>
  </si>
  <si>
    <t xml:space="preserve">           10) на сумму остатков средств, полученных районными казенными учреждениями от платных услуг, безвозмездных поступлений от физических и юридических лиц,  в том числе добровольных пожертвований, и от иной, приносящей доход деятельности, осуществляемой районными казенными учреждениями (за исключением доходов от сдачи в аренду имущества, находящегося в муниципальной собственности и переданного в оперативное управление муниципальным казенным учреждениям) по состоянию на 1 января 2019 года, которые  направляются на финансирование расходов данных учреждений в соответствии с бюджетной сметой;</t>
  </si>
  <si>
    <t xml:space="preserve">         Размеры денежного вознаграждения выборных должностных лиц, осуществляющих свои полномочия на постоянной основе, а также лиц, замещающих иные муниципальные должности Казачинского района, членов выборных органов местного самоуправления, и должностных окладов по должностям муниципальной службы, проиндексированные в 2009, 2011, 2012, 2013, 2015, 2018 годах, увеличиваются (индексируются):
         в 2019 году на 4,3 процента с 1 октября 2019 года;
         в плановом периоде 2020 - 2021 годов на коэффициент, равный 1.
</t>
  </si>
  <si>
    <t xml:space="preserve">         Общая предельная численность выборных должностных лиц, осуществляющих свои полномочия на постоянной основе, членов выборных органов местного самоуправления, муниципальных служащих, принятая к финансовому обеспечению в 2019 году и плановом периоде 2020-2021 годов, составляет 54 штатных единицы, в том числе выборных должностных лиц, осуществляющих свои полномочия на постоянной основе – 1 штатная единица, численность работников, осуществляющих отдельные государственные полномочия – 12 штатных единиц. 
</t>
  </si>
  <si>
    <t xml:space="preserve">      Заработная плата работников муниципальных казенных, бюджетных и автономных учреждений за исключением заработной платы отдельных категорий работников, увеличение оплаты труда которых осуществляется в соответствии с указами Президента Российской Федерации, предусматривающими мероприятия по повышению заработной платы, а также в связи 
с увеличением региональных выплат и (или)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увеличивается (индексируется):
       в 2019 году на 4,3 процента с 1 октября 2019 года;
       в плановом периоде 2020 - 2021 годов на коэффициент, равный 1.
</t>
  </si>
  <si>
    <t>Статья 10. Особенности использования средств, получаемых муниципальными казенными учреждениями в 2019 году</t>
  </si>
  <si>
    <t xml:space="preserve">Статья 11. Особенности исполнения районного бюджета в 2019 году
</t>
  </si>
  <si>
    <t xml:space="preserve">         1) Установить, что не использованные по состоянию на 1 января 2019 года остатки межбюджетных трансфертов, предоставленных бюджетам поселений за счет средств федерального бюджета в форме субвенций, субсидий, иных межбюджетных трансфертов, имеющих целевое назначение, подлежат возврату в районный бюджет в течение первых 5 рабочих дней 2019 года.</t>
  </si>
  <si>
    <t xml:space="preserve">        2) Остатки средств районного бюджета на 1 января 2019 года в полном объеме, за исключением неиспользованных остатков межбюджетных трансфертов, полученных из краевого бюджета в форме субсидий, субвенций и иных межбюджетных трансфертов, имеющих целевое назначение, могут направляться на покрытие временных кассовых разрывов, возникающих в ходе исполнения районного бюджета в 2019 году.</t>
  </si>
  <si>
    <t xml:space="preserve">        3) Установить, что погашение кредиторской задолженности, сложившейся по принятым в предыдущие годы, фактически произведенным, но не оплаченным по состоянию на 1 января 2019 года обязательствам, производится главными распорядителями средств районного бюджета за счет утвержденных им бюджетных ассигнований на 2019 год.</t>
  </si>
  <si>
    <t xml:space="preserve">         2. Утвердить распределение дотаций на выравнивание бюджетной обеспеченности поселений за счет средств субвенции краевого бюджета на 2019 год и плановый период 2020-2021 годов согласно приложению 8 к настоящему Решению.</t>
  </si>
  <si>
    <t xml:space="preserve">         Направить бюджетам поселений субвенции в 2019 году в общей сумме 716 800,00 рублей, в 2020 году в сумме 748 400,00 рублей, в 2021 году в сумме 38 500,00 рублей, из них:</t>
  </si>
  <si>
    <t xml:space="preserve">         1) субвенции на осуществление государственных полномочий по первичному воинскому учету на территориях, где отсутствуют военные комиссариаты, в соответствии с Федеральным законом от 28 марта 1998 года №53-ФЗ "О воинской обязанности и военной службе" в 2019 году в сумме 678 300,00 рублей, в 2020 году -  в сумме 709 900,00 рублей, в 2021 году - 0,00 рублей согласно приложению 9 к настоящему Решению.</t>
  </si>
  <si>
    <t xml:space="preserve">         Утвердить на 2019 год и плановый период 2020-2021 годов методику распределения  указанной субвенции  бюджетам  поселений согласно приложению 9  к настоящему Решению.</t>
  </si>
  <si>
    <t xml:space="preserve">        2) субвенции на осуществление государственных полномочий по созданию и обеспечению деятельности административных комиссий в соответствии с Законом края от 23 апреля 2009 года №8-3170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административных комиссий" в 2019 году  38 500,00 рублей, в 2020 году в сумме 38 500,00 рублей, в 2021 году в сумме 38 500,00 рублей согласно приложению 10 к настоящему Решению.</t>
  </si>
  <si>
    <t xml:space="preserve">         Утвердить на 2019 год и плановый период 2020-2021 годов методику распределения указанных субвенций в соответствии с приложением 10 к настоящему Решению.</t>
  </si>
  <si>
    <t xml:space="preserve">         2.   Направить в  2019 году и плановом периоде 2020-2021 годов бюджетам поселений:</t>
  </si>
  <si>
    <t xml:space="preserve">         Утвердить на 2019 год и плановый период 2020-2021 годов методику распределения иных межбюджетных трансфертов бюджетам поселений Казачинского района на организацию и проведение акарицидных обработок мест массового отдыха населения в соответствии с приложением 12 к настоящему Решению.</t>
  </si>
  <si>
    <t xml:space="preserve">        3. Критерии отбора получателей субсидий; размер и виды затрат, подлежащих финансовому обеспечению (возмещению); условия, порядок предоставления субсидий; порядок возврата субсидий в районный бюджет в случае нарушения условий, установленных при их предоставлении; порядок возврата в текущем финансовом году получателем субсидий остатков субсидий, не использованных в отчетном финансовом году, в случаях, предусмотренных соглашениями (договорами) о предоставлении субсидий; положения об обязательной проверке главным распорядителем (распорядителем) бюджетных средств, предоставляющим субсидию, и органами муниципального финансового контроля соблюдения условий, целей и порядка предоставления субсидий их получателями, определяются правовыми актами администрации Казачинского района.</t>
  </si>
  <si>
    <t xml:space="preserve">        - на возмещение части затрат на уплату первого взноса (аванса) при заключении договоров лизинга оборудования на 2019 год и плановый период 2020-2021 годов в сумме 85 000,00 рублей ежегодно; </t>
  </si>
  <si>
    <t xml:space="preserve">        - на возмещение затрат субъектов малого и среднего предпринимательства, связанных с приобретением оборудования в целях создания и (или) развития, либо модернизации производства товаров (работ, услуг)  на 2019 год и плановый период 2020-2021 годов в сумме 25 000,00 рублей ежегодно; </t>
  </si>
  <si>
    <t xml:space="preserve">        - вновь созданным субъектам малого предпринимательства на возмещение части расходов, связанных с приобретением и созданием основных средств и началом предпринимательской деятельности  на 2019 год и плановый период 2020-2021 годов в сумме 75 000,00 рублей ежегодно.</t>
  </si>
  <si>
    <t xml:space="preserve">          1.   Предоставить субсидии на компенсацию части платы граждан за коммунальные услуги исполнителям коммунальных услуг, в соответствии с Законом Красноярского края от 01.12.2014 N 7-2839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отдельных мер по обеспечению ограничения платы граждан за коммунальные услуги" на 2019 год и плановый период 2020-2021 годов в сумме 7 506 900,00 рублей ежегодно.
</t>
  </si>
  <si>
    <t xml:space="preserve">          Установить, что в расходной части районного бюджета предусматривается резервный фонд администрации Казачинского района  на 2019 год  и плановый период 2020-2021 годов в сумме 200 000,0 рублей ежегодно.</t>
  </si>
  <si>
    <t xml:space="preserve">          4. Утвердить программу муниципальных внутренних заимствований  по Казачинскому району на 2019 год и плановый период 2020-2021 годов в соответствии с приложением 13 к настоящему Решению. </t>
  </si>
  <si>
    <t xml:space="preserve">           1. Решение вступает в силу с 1 января 2019 года и подлежит официальному опубликованию в течение 10 дней после его подписания.</t>
  </si>
  <si>
    <t>Источники внутреннего финансирования дефицита (профицита) районного бюджета на 2019 год и плановый период 2020 - 2021 годов</t>
  </si>
  <si>
    <t>2021 год</t>
  </si>
  <si>
    <t>к проекту решения</t>
  </si>
  <si>
    <t>от ___ № _____</t>
  </si>
  <si>
    <t>от ____ № ___</t>
  </si>
  <si>
    <t>Перечень главных администраторов доходов районного бюджета на 2019 год и плановый период 2020-2021 годов</t>
  </si>
  <si>
    <t>от ___ № ___</t>
  </si>
  <si>
    <t>Главные администраторы источников внутреннего финансирования дефицита районного бюджета на 2019 год и плановый период 2020-2021 годов</t>
  </si>
  <si>
    <t>Доходы районного бюджета на 2019 год и плановый период 2020-2021 годов</t>
  </si>
  <si>
    <t xml:space="preserve">Распределение бюджетных ассигнований по разделам и подразделам бюджетной классификации расходов бюджетов Российской Федерации на 2019 год и плановый период 2020-2021 годов </t>
  </si>
  <si>
    <t>от __ № ___</t>
  </si>
  <si>
    <t>Ведомственная структура расходов районного бюджета на 2019 год и плановый период 2020-2021 годов</t>
  </si>
  <si>
    <t>от ____ № ____</t>
  </si>
  <si>
    <t xml:space="preserve">от ___ № ___ </t>
  </si>
  <si>
    <t>Распределение дотаций на выравнивание бюджетной обеспеченности из районного Фонда Финансовой поддержки поселений на 2019 год и плановый период 2020 - 2021 годов</t>
  </si>
  <si>
    <t xml:space="preserve"> Распределение субвенций бюджетам поселений на осуществление государственных полномочий по первичному воинскому учету на территориях, где отсутствуют военные комиссариаты, в соответствии с Федеральным законом от 28 марта 1998 года № 53-ФЗ "О воинской обязанности и военной службе" на 2019 год и плановый период 2020-2021 годов</t>
  </si>
  <si>
    <t xml:space="preserve">  Распределение субвенций бюджетам поселений, направляемых в 2019 году и плановом периоде 2020 -2021 годов на выполнение государственных полномочий по созданию и обеспечению деятельности административных комиссий</t>
  </si>
  <si>
    <t>Распределение иных межбюджетных трансфертов бюджетам поселений на поддержку мер по обеспечению сбалансированности бюджетов на 2019 год и плановый период 2020- 2021 годов</t>
  </si>
  <si>
    <t>от ___ № ____</t>
  </si>
  <si>
    <t>Распределение межбюджетных трансфертов бюджетам поселений  на организацию и проведение акарицидных обработок мест массового отдыха населения за счет средств краевого бюджета в рамках подпрограммы "Обеспечение санитарно-гигиенической и экологической безопасности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 на 2019 год и плановый период 2020-2021 годов</t>
  </si>
  <si>
    <t>ПРОГРАММА 
муниципальных внутренних заимствований по Казачинскому району 
на 2019 год и плановый период 2020-2021 годов</t>
  </si>
  <si>
    <t>_________2018 года</t>
  </si>
  <si>
    <t>Отдельные мероприятия муниципальной программы Казачинского района "Система социальной поддержки граждан Казачинского района"</t>
  </si>
  <si>
    <t>0390000000</t>
  </si>
  <si>
    <t>0390080990</t>
  </si>
  <si>
    <t>0390082110</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</si>
  <si>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в рамках отдельных мероприятий муниципальной программы Казачинского района "Система социальной поддержки граждан Казачинского района"</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</si>
  <si>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за счет межбюджетных трансфертов, передаваемых бюджетам муниципальных районов из бюджетов поселений на осуществление части полномочий по назначению и выплате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рамках отдельных мероприятий муниципальной программы Казачинского района "Система социальной поддержки граждан Казачинского района"</t>
  </si>
  <si>
    <t>50</t>
  </si>
  <si>
    <t>51</t>
  </si>
  <si>
    <t>52</t>
  </si>
  <si>
    <t>58</t>
  </si>
  <si>
    <t>59</t>
  </si>
  <si>
    <t>61</t>
  </si>
  <si>
    <t>62</t>
  </si>
  <si>
    <t>63</t>
  </si>
  <si>
    <t>115</t>
  </si>
  <si>
    <t>116</t>
  </si>
  <si>
    <t>142</t>
  </si>
  <si>
    <t>143</t>
  </si>
  <si>
    <t>144</t>
  </si>
  <si>
    <t>145</t>
  </si>
  <si>
    <t>156</t>
  </si>
  <si>
    <t>157</t>
  </si>
  <si>
    <t>269</t>
  </si>
  <si>
    <t>270</t>
  </si>
  <si>
    <t>271</t>
  </si>
  <si>
    <t>272</t>
  </si>
  <si>
    <t>273</t>
  </si>
  <si>
    <t>361</t>
  </si>
  <si>
    <t>365</t>
  </si>
  <si>
    <t>366</t>
  </si>
  <si>
    <t>367</t>
  </si>
  <si>
    <t>406</t>
  </si>
  <si>
    <t>407</t>
  </si>
  <si>
    <t>408</t>
  </si>
  <si>
    <t>409</t>
  </si>
  <si>
    <t>437</t>
  </si>
  <si>
    <t>438</t>
  </si>
  <si>
    <t>439</t>
  </si>
  <si>
    <t>440</t>
  </si>
  <si>
    <t>441</t>
  </si>
  <si>
    <t>485</t>
  </si>
  <si>
    <t>486</t>
  </si>
  <si>
    <t>487</t>
  </si>
  <si>
    <t>488</t>
  </si>
  <si>
    <t>489</t>
  </si>
  <si>
    <t>490</t>
  </si>
  <si>
    <t>491</t>
  </si>
  <si>
    <t>492</t>
  </si>
  <si>
    <t>493</t>
  </si>
  <si>
    <t>494</t>
  </si>
  <si>
    <t>495</t>
  </si>
  <si>
    <t>590</t>
  </si>
  <si>
    <t>591</t>
  </si>
  <si>
    <t>592</t>
  </si>
  <si>
    <t xml:space="preserve">          1) прогнозируемый общий объем доходов районного бюджета в сумме 563 085 768,80 рублей;</t>
  </si>
  <si>
    <t xml:space="preserve">          2) общий объем расходов районного бюджета в сумме 563 085 768,80 рублей;</t>
  </si>
  <si>
    <t xml:space="preserve">          3) дефицит районного бюджета в сумме 0,00 рублей;</t>
  </si>
  <si>
    <t xml:space="preserve">          4) источники внутреннего финансирования дефицита районного бюджета в сумме 0,00 рублей согласно приложению 1 к настоящему Решению.</t>
  </si>
  <si>
    <t xml:space="preserve">         1) прогнозируемый общий объем доходов районного бюджета в сумме 529 261 858,80 рублей на 2020 год, на 2021 год в сумме 527 767 620,80 рублей;</t>
  </si>
  <si>
    <t xml:space="preserve">         3) дефицита (профицита)  районного бюджета в сумме 0,00 рублей на 2020 год и в сумме  0,00 рублей на 2021 год;</t>
  </si>
  <si>
    <t xml:space="preserve">         4) источники    внутреннего    финансирования дефицита (профицита) районного бюджета в сумме 0,00 рублей на 2020 год и в сумме 0,00 рублей на 2021 год согласно приложению 1 к настоящему Решению.</t>
  </si>
  <si>
    <t xml:space="preserve">         1. Утвердить перечень главных администраторов доходов районного бюджета на 2019 год и плановый период 2020-2021 годов и закрепленные за ними доходные источники согласно приложению 2 к настоящему Решению. </t>
  </si>
  <si>
    <t xml:space="preserve">         2. Утвердить перечень главных администраторов источников внутреннего финансирования дефицита районного бюджета на 2019 год и плановый период 2020-2021 годов и закрепленных за ними источников внутреннего финансирования дефицита районного бюджета согласно приложению 3 к настоящему Решению. </t>
  </si>
  <si>
    <t xml:space="preserve">        1) распределение бюджетных ассигнований по разделам и подразделам бюджетной классификации расходов бюджетов Российской Федерации на 2019 год и плановый период 2020-2021 годов согласно приложению 5 к настоящему Решению;</t>
  </si>
  <si>
    <t xml:space="preserve">Распределение бюджетных ассигнований по целевым статьям (муниципальным программам Казачинского района и непрограммным направлениям деятельности), группам и подгруппам видов расходов, разделам, подразделам классификации расходов районного бюджета на 2019 год и плановый период 2020-2021 годов </t>
  </si>
  <si>
    <t xml:space="preserve">       3) распределение бюджетных ассигнований по целевым статьям (муниципальным программам Казачинского района и непрограммным направлениям деятельности), группам и подгруппам видов расходов, разделам, подразделам классификации расходов районного бюджета на 2019 год и плановый период 2020-2021 годов согласно приложению 7 к настоящему Решению;</t>
  </si>
  <si>
    <t xml:space="preserve">                   20 595 063,00 рублей на 2019 год;</t>
  </si>
  <si>
    <t xml:space="preserve">                   21 227 358,00 рублей на 2020 год;</t>
  </si>
  <si>
    <t xml:space="preserve">                   20 839 189,00 рубля на 2021 год;</t>
  </si>
  <si>
    <t xml:space="preserve">                    на 1 января 2020 года в сумме 0,00 рублей, в том числе по муниципальным гарантиям в сумме 0 рублей;</t>
  </si>
  <si>
    <t xml:space="preserve">                     на 1 января 2021  года в сумме 0,00 рублей, в том числе по муниципальным гарантиям в сумме 0 рублей;</t>
  </si>
  <si>
    <t xml:space="preserve">                     на 1 января 2022 года в сумме 0,00 рублей, в том числе по муниципальным гарантиям в сумме 0 рублей.</t>
  </si>
  <si>
    <t xml:space="preserve">                    0,00 рубля в 2019 году;</t>
  </si>
  <si>
    <t xml:space="preserve">                    0,00 рубля в 2020 году;</t>
  </si>
  <si>
    <t xml:space="preserve">                    0,00 рубля в 2021 году;</t>
  </si>
  <si>
    <t xml:space="preserve">      а) за счет межбюджетных трансфертов, передаваемых бюджетам муниципальных районов из бюджетов поселений на осуществление части полномочий органов местного самоуправления поселений по исполнению бюджетов сельских поселений в 2019-2021 годах из бюджета Александровского сельсовета в сумме 247 846,00 рублей ежегодно, из бюджета Момотовского сельсовета в сумме 247 846,00 рублей ежегодно;</t>
  </si>
  <si>
    <t xml:space="preserve">    б) за счет межбюджетных трансфертов, передаваемых бюджетам муниципальных районов из бюджетов поселений на осуществление части полномочий органов местного самоуправления поселений в сфере закупок товаров, услуг для обеспечения муниципальных нужд сельских поселений в 2019-2021 годах из бюджета Вороковского сельсовета в сумме 260 124,00 рублей ежегодно; из бюджета Рождественского сельсовета в сумме 260 124,00 рублей ежегодно;</t>
  </si>
  <si>
    <t xml:space="preserve">    в) за счет межбюджетных трансфертов, передаваемых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2019-2021 годах в сумме 25 287 743,00 рублей ежегодно, в том числе: из бюджета Александровского сельсовета в сумме 679 504,00 рублей ежегодно; из бюджета Вороковского сельсовета в сумме 3 008 912,00 рублей ежегодно; из бюджета Галанинского сельсовета 1 304 508,00 рублей ежегодно; из бюджета Дудовского сельсовета в сумме 1 027 623,00 рублей ежегодно; из бюджета Захаровского сельсовета в сумме 151 216,00 рубля ежегодно; из бюджета Казачинского сельсовета в сумме 8 155 728,00 рублей ежегодно; из бюджета Мокрушинского сельсовета в сумме 1 333 092,00 рубля ежегодно; из бюджета Момотовского сельсовета в сумме 2 574 718,00 рублей ежегодно; из бюджета Новотроицкого сельсовета в сумме 505 808,00 рублей ежегодно; из бюджета Отношенского сельсовета в сумме 1 920 831,00 рубль ежегодно; из бюджета Пятковского сельсовета в сумме 479 758,00 рублей ежегодно; из бюджета Рождественского сельсовета в сумме 3 234 753,0 рубля ежегодно; из бюджета Талажанского сельсовета в сумме 911 292,00  рублей ежегодно;</t>
  </si>
  <si>
    <t xml:space="preserve">   г) за счет межбюджетных трансфертов, передаваемых бюджетам муниципальных районов из бюджетов поселений на осуществление части полномочий органов местного самоуправления поселений по внешнему муниципальному финансовому контролю сельских поселений в 2019-2021 годах в сумме 131 616,80 рублей ежегодно, в том числе: из бюджета Вороковского сельсовета в сумме 16 452,10 рублей ежегодно; из бюджета Галанинского сельсовета в сумме 16 452,10 рублей ежегодно; из бюджета Казачинского сельсовета в сумме 16 452,10 рублей ежегодно; из бюджета Мокрушинского сельсовета в сумме 16 452,10 рублей ежегодно; из бюджета Отношенского сельсовета в сумме 16 452,10 рублей ежегодно; из бюджета Пятковского сельсовета в сумме 16 452,10 рублей ежегодно; из бюджета Рождественского сельсовета в сумме 16 452,10 рублей ежегодно; из бюджета Талажанского сельсовета в сумме 16 452,10 рублей ежегодно.</t>
  </si>
  <si>
    <t xml:space="preserve">    е) за счет межбюджетных трансфертов, передаваемых бюджетам муниципальных районов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в 2019-2021 годах из бюджета Казачинского сельсовета в сумме 520 248,00 рублей ежегодно.</t>
  </si>
  <si>
    <t xml:space="preserve">    д) за счет межбюджетных трансфертов, передаваемых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2019-2021 годах в сумме 569 496,00 рублей ежегодно, в том числе: из бюджета Александровского сельсовета в сумме 36 396,00 рублей ежегодно; из бюджета Вороковского сельсовета в сумме 36 396,00 рублей ежегодно; из бюджета Галанинского сельсовета в сумме 48 528,00 рублей ежегодно; из бюджета Казачинского сельсовета в сумме 48 528,00 рублей ежегодно; из бюджета Мокрушинского сельсовета в сумме 84 924,00 рублей ежегодно; из бюджета Момотовского сельсовета в сумме 97 056,00 рублей ежегодно; из бюджета Новотроицкого сельсовета в сумме 84 216,00 рублей ежегодно; из бюджета Пятковского сельсовета в сумме 36 396,00 рублей; из бюджета Рождественского сельсовета в сумме 60 660,00 рублей ежегодно; из бюджета Талажанского сельсовета в сумме 36 396,00 рублей ежегодно.</t>
  </si>
  <si>
    <t xml:space="preserve">          Утвердить общий объем бюджетных ассигнований на исполнение публичных нормативных обязательств Казачинского района на 2019 год в сумме 1 883 796,00 рублей, на 2020 год в сумме 1 883 796,00 рублей, на 2021 год в сумме 1 883 796,00 рублей.</t>
  </si>
  <si>
    <t xml:space="preserve">         1. Утвердить в составе расходов районного бюджета районный фонд финансовой поддержки поселений на 2019 год в сумме 24 956 614,00 рублей, на 2020 год в сумме 22 446 814,00 рублей, на 2021 год в сумме 22 446 814,00 рублей, в том числе за счет средств субвенции из краевого бюджета на 2019 год в сумме 12 548 900,00 рублей, на 2020 год в сумме 10 039 100,00 рублей, на 2021 год в сумме 10 039 100,00 рублей.</t>
  </si>
  <si>
    <t xml:space="preserve">         3. Утвердить распределение дотаций на выравнивание бюджетной обеспеченности поселений за счет собственных средств районного бюджета на 2019 год и плановый период 2020 - 2021 годов согласно приложению 8 к настоящему Решению. Установить критерий выравнивания расчетной бюджетной обеспеченности поселений в размере 2 092,64 рубля на человека.</t>
  </si>
  <si>
    <t xml:space="preserve">        1) иные межбюджетные трансферты на поддержку мер по обеспечению сбалансированности бюджетов на 2019 год в сумме 58 175 470,00 рублей, на 2020 год в сумме 61 631 490,00 рублей, на 2021 год в сумме 61 297 103,00 рублей согласно приложению 11 к настоящему Решению. Право на получение указанных межбюджетных трансфертов имеют поселения, заключившие соглашения об оздоровлении муниципальных финансов с  финансовым управлением администрации Казачинского района. Межбюджетные трансферты предоставляются в соответствии с утвержденной бюджетной росписью.  </t>
  </si>
  <si>
    <t xml:space="preserve">         2) иные межбюджетные трансферты на организацию и проведение акарицидных обработок мест массового отдыха населения за счет средств краевого бюджета  по финансовому управлению администрации Казачинского района в рамках непрограмных расходов отдельных органов местного самоуправления в сумме 151 400,00 рублей ежегодно в 2019-2021 годов согласно приложению 12 к настоящему Решению.</t>
  </si>
  <si>
    <t xml:space="preserve">         1. Предоставить организациям автомобильного пассажирского транспорта  субсидию на компенсацию расходов, возникающих в результате небольшой интенсивности пассажиропотоков по пассажирским перевозкам по внутрирайонным маршрутам (городским, пригородным и междугородним) на 2019 год в сумме 13 712 000,00 рублей, на 2020 год в сумме 13 712 000,00 рублей, на 2021 год в сумме 13 712 000,00 рублей.</t>
  </si>
  <si>
    <t xml:space="preserve">          1.  Предоставить организациям внутреннего водного транспорта  субсидии на возмещение затрат в результате оказания услуг по перевозке пассажиров паромной переправой по маршруту Казачинское-Захаровка в 2019-2021 годах на 2019 год в сумме 2 013 000,00 рублей, на 2020 год в сумме 2 013 000,00 рублей, на 2021 год в сумме 2 013 000,00 рублей.</t>
  </si>
  <si>
    <t>2 08 05000 05 0000 150</t>
  </si>
  <si>
    <t>2 18 05010 05 0000 150</t>
  </si>
  <si>
    <t>2 07 05020 05 0000 150</t>
  </si>
  <si>
    <t>2 07 05030 05 0000 150</t>
  </si>
  <si>
    <t>2 03 05010 05 0000 150</t>
  </si>
  <si>
    <t>2 03 05020 05 0000 150</t>
  </si>
  <si>
    <t>2 04 05010 05 0000 150</t>
  </si>
  <si>
    <t>2 04 05020 05 0000 150</t>
  </si>
  <si>
    <t>2 02 15001 05  2711 150</t>
  </si>
  <si>
    <t>2 02 15002 05  0000 150</t>
  </si>
  <si>
    <t>2 02 25467 05 0000 150</t>
  </si>
  <si>
    <t>2 02 25519 05 0000 150</t>
  </si>
  <si>
    <t>2 02 29999 05 7395 150</t>
  </si>
  <si>
    <t>2 02 29999 05 7398 150</t>
  </si>
  <si>
    <t>2 02 29999 05 7410 150</t>
  </si>
  <si>
    <t>2 02 29999 05 7412 150</t>
  </si>
  <si>
    <t>2 02 29999 05 7456 150</t>
  </si>
  <si>
    <t>2 02 29999 05 7492 150</t>
  </si>
  <si>
    <t>2 02 29999 05 7508 150</t>
  </si>
  <si>
    <t>2 02 29999 05 7509 150</t>
  </si>
  <si>
    <t>2 02 29999 05 7511 150</t>
  </si>
  <si>
    <t xml:space="preserve"> 2 02 29999 05 7555 150</t>
  </si>
  <si>
    <t>2 02 29999 05 7562 150</t>
  </si>
  <si>
    <t>2 02 29999 05 7563 150</t>
  </si>
  <si>
    <t>2 02 29999 05 7571 150</t>
  </si>
  <si>
    <t>2 02 29999 05 7641 150</t>
  </si>
  <si>
    <t>2 02 29999 05 7840 150</t>
  </si>
  <si>
    <t xml:space="preserve"> 2 02 30024 05 0151 150</t>
  </si>
  <si>
    <t>2 02 30024 05 0640 150</t>
  </si>
  <si>
    <t>2 02 30024 05 2438 150</t>
  </si>
  <si>
    <t>Субвенции бюджетам муниципальных районов на предоставление субсидии гражданам, ведущим личное подсобное хозяйство на территории края, на возмещение части затрат на уплату процентов по кредитам, полученным на срок до 5 лет, в рамках подпрограммы «Развитие отраслей агропромышленного комплекса»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</si>
  <si>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2 02 30024 05 7408 150</t>
  </si>
  <si>
    <t>2 02 30024 05 7409 150</t>
  </si>
  <si>
    <t xml:space="preserve"> 2 02 30024 05 7429 150</t>
  </si>
  <si>
    <t xml:space="preserve"> 2 02 30024 05 7513 150</t>
  </si>
  <si>
    <t xml:space="preserve"> 2 02 30024 05 7514 150</t>
  </si>
  <si>
    <t xml:space="preserve"> 2 02 30024 05 7517 150</t>
  </si>
  <si>
    <t xml:space="preserve"> 2 02 30024 05 7518 150</t>
  </si>
  <si>
    <t xml:space="preserve"> 2 02 30024 05 7519 150</t>
  </si>
  <si>
    <t xml:space="preserve"> 2 02 30024 05 7552 150</t>
  </si>
  <si>
    <t xml:space="preserve"> 2 02 30024 05 7554 150</t>
  </si>
  <si>
    <t xml:space="preserve"> 2 02 30024 05 7564 150</t>
  </si>
  <si>
    <t xml:space="preserve"> 2 02 30024 05 7566 150</t>
  </si>
  <si>
    <t>2 02 30024 05 7570 150</t>
  </si>
  <si>
    <t xml:space="preserve"> 2 02 30024 05 7588 150</t>
  </si>
  <si>
    <t xml:space="preserve"> 2 02 30024 05 7592 150</t>
  </si>
  <si>
    <t xml:space="preserve"> 2 02 30024 05 7601 150</t>
  </si>
  <si>
    <t xml:space="preserve"> 2 02 30024 05 7604 150</t>
  </si>
  <si>
    <t xml:space="preserve"> 2 02 30024 05 7649 150</t>
  </si>
  <si>
    <t xml:space="preserve"> 2 02 30029 05 0000 150</t>
  </si>
  <si>
    <t>2 02 35082 05 0000 150</t>
  </si>
  <si>
    <t>2 02 35118 05  0000 150</t>
  </si>
  <si>
    <t>2 02 35120 05  0000 150</t>
  </si>
  <si>
    <t xml:space="preserve">2 02 35469 05 0000 150 </t>
  </si>
  <si>
    <t>2 02 35543 05 0000 150</t>
  </si>
  <si>
    <t>2 02 40014 05 1038 150</t>
  </si>
  <si>
    <t>2 02 40014 05 1039 150</t>
  </si>
  <si>
    <t>2 02 40014 05 1041 150</t>
  </si>
  <si>
    <t>2 02 40014 05 1050 150</t>
  </si>
  <si>
    <t>2 02 40014 05 1051 150</t>
  </si>
  <si>
    <t>2 02 40014 05 1052 150</t>
  </si>
  <si>
    <t>2 02 40014 05 1053 150</t>
  </si>
  <si>
    <t>2 02 40014 05 1054 150</t>
  </si>
  <si>
    <t>2 02 40014 05 1055 150</t>
  </si>
  <si>
    <t>2 02 40014 05 1056 150</t>
  </si>
  <si>
    <t>2 02 40014 05 1057 150</t>
  </si>
  <si>
    <t>2 02 40014 05 1058 150</t>
  </si>
  <si>
    <t>2 02 40014 05 1059 150</t>
  </si>
  <si>
    <t>2 02 40014 05 1060 150</t>
  </si>
  <si>
    <t>2 02 40014 05 1061 150</t>
  </si>
  <si>
    <t>2 02 40014 05 1062 150</t>
  </si>
  <si>
    <t>2 02 40014 05 1063 150</t>
  </si>
  <si>
    <t>2 02 40014 05 1064 150</t>
  </si>
  <si>
    <t>2 02 40014 05 1065 150</t>
  </si>
  <si>
    <t>2 02 40014 05 1066 150</t>
  </si>
  <si>
    <t>2 02 40014 05 1067 150</t>
  </si>
  <si>
    <t>2 02 40014 05 1068 150</t>
  </si>
  <si>
    <t>2 02 40014 05 1069 150</t>
  </si>
  <si>
    <t>2 02 40014 05 1070 150</t>
  </si>
  <si>
    <t>2 02 40014 05 1071 150</t>
  </si>
  <si>
    <t>2 02 40014 05 1072 150</t>
  </si>
  <si>
    <t>2 02 40014 05 1073 150</t>
  </si>
  <si>
    <t>2 02 40014 05 1074 150</t>
  </si>
  <si>
    <t>2 02 40014 05 1075 150</t>
  </si>
  <si>
    <t>2 02 40014 05 1076 150</t>
  </si>
  <si>
    <t>2 02 40014 05 1077 150</t>
  </si>
  <si>
    <t>2 02 40014 05 1078 150</t>
  </si>
  <si>
    <t>2 02 40014 05 1079 150</t>
  </si>
  <si>
    <t>2 02 40014 05 1080 150</t>
  </si>
  <si>
    <t>2 02 40014 05 1081 150</t>
  </si>
  <si>
    <t>2 02 40014 05 1082 150</t>
  </si>
  <si>
    <t>2 02 40014 05 1083 150</t>
  </si>
  <si>
    <t>2 02 40014 05 1084 150</t>
  </si>
  <si>
    <t>2 02 40014 05 1085 150</t>
  </si>
  <si>
    <t>Межбюджетные трансферты, передаваемые бюджетам муниципальных районов из бюджетов поселений на финансирование расходов по капитальному ремонту, реконструкции находящихся в муниципальной собственности объектов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за счет средств краевого бюджета в соответствии с решением Казачинского сельского Совета депутатов</t>
  </si>
  <si>
    <t>2 02 40014 05 1086 150</t>
  </si>
  <si>
    <t>2 02 49999 05 5519 150</t>
  </si>
  <si>
    <t>Поддержка отрасли культуры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</si>
  <si>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2 02 49999 05 7744 150</t>
  </si>
  <si>
    <t>2 02 49999 05 7745 150</t>
  </si>
  <si>
    <t xml:space="preserve"> 2 07 05030 05 0000 150</t>
  </si>
  <si>
    <t>2 18 60010 05 0000 150</t>
  </si>
  <si>
    <t>2 18 05030 05 0000 150</t>
  </si>
  <si>
    <t>2 19 60010 05 0000 150</t>
  </si>
  <si>
    <t>042</t>
  </si>
  <si>
    <t>Плата за размещение твердых коммунальных отходов</t>
  </si>
  <si>
    <t>2438</t>
  </si>
  <si>
    <t>1073</t>
  </si>
  <si>
    <t>1074</t>
  </si>
  <si>
    <t>1079</t>
  </si>
  <si>
    <t>1082</t>
  </si>
  <si>
    <t>1086</t>
  </si>
  <si>
    <t>0710024380</t>
  </si>
  <si>
    <t>Подпрограмма "Повышение качества и доступности предоставления муниципальных услуг по социальному обслуживанию в рамках осуществления переданных государственных полномочий по социальному обслуживанию населения"</t>
  </si>
  <si>
    <t>Осуществление государственных полномочий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Законом края от 16 декабря 2014 года № 7-3023 «Об организации социального обслуживания граждан в Красноярском крае»), в рамках подпрограммы "Повышение качества и доступности предоставления муниципальных услуг по социальному обслуживанию в рамках осуществления переданных государственных полномочий по социальному обслуживанию населения" муниципальной программы Казачинского района  "Система социальной поддержки граждан Казачинского района"</t>
  </si>
  <si>
    <t>Подпрограмма "Профилактика терроризма и экстремизма в Казачинском районе"</t>
  </si>
  <si>
    <t xml:space="preserve">Организационные, профилактические мероприятия по предупреждению, выявлению и пресечению преступлений террористического характера; незаконной деятельности религиозных центров и объединений граждан экстремистской направленности, в том числе действующих в молодежной среде; незаконного производства и оборота сильнодействующих, отравляющих, ядовитых и взрывчатых веществ, вооружения, взрывных устройств, оружия, боеприпасов в рамках подпрограммы "Профилактика терроризма и экстремизма в Казачинском районе" муниципальной программы Казачинского района "Создание безопасных и комфортных условий для проживания на территории Казачинского района" </t>
  </si>
  <si>
    <t>Подпрограмма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t>
  </si>
  <si>
    <t>Обеспечение деятельности (оказание услуг) подведомственных учреждений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</si>
</sst>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р_._-;\-* #,##0_р_._-;_-* &quot;-&quot;??_р_._-;_-@_-"/>
    <numFmt numFmtId="173" formatCode="0.0"/>
    <numFmt numFmtId="174" formatCode="#,##0.0"/>
    <numFmt numFmtId="175" formatCode="\2\6"/>
    <numFmt numFmtId="176" formatCode="?"/>
    <numFmt numFmtId="177" formatCode="00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000"/>
    <numFmt numFmtId="183" formatCode="#,###.000,"/>
    <numFmt numFmtId="184" formatCode="#,##0.00_ ;[Red]\-#,##0.00\ "/>
    <numFmt numFmtId="185" formatCode="#,##0.0_ ;[Red]\-#,##0.0\ "/>
    <numFmt numFmtId="186" formatCode="#,##0_ ;[Red]\-#,##0\ "/>
    <numFmt numFmtId="187" formatCode="_(&quot;$&quot;* #,##0.00_);_(&quot;$&quot;* \(#,##0.00\);_(&quot;$&quot;* &quot;-&quot;??_);_(@_)"/>
    <numFmt numFmtId="188" formatCode="_(* #,##0_);_(* \(#,##0\);_(* &quot;-&quot;_);_(@_)"/>
    <numFmt numFmtId="189" formatCode="_(* #,##0.00_);_(* \(#,##0.00\);_(* &quot;-&quot;??_);_(@_)"/>
    <numFmt numFmtId="190" formatCode="_(&quot;$&quot;* #,##0_);_(&quot;$&quot;* \(#,##0\);_(&quot;$&quot;* &quot;-&quot;_);_(@_)"/>
  </numFmts>
  <fonts count="71">
    <font>
      <sz val="11"/>
      <color theme="1"/>
      <name val="Calibri"/>
      <family val="2"/>
    </font>
    <font>
      <sz val="11"/>
      <color indexed="8"/>
      <name val="Calibri"/>
      <family val="2"/>
    </font>
    <font>
      <sz val="10"/>
      <name val="Arial Cyr"/>
      <family val="0"/>
    </font>
    <font>
      <sz val="8"/>
      <name val="Calibri"/>
      <family val="2"/>
    </font>
    <font>
      <b/>
      <sz val="12"/>
      <color indexed="8"/>
      <name val="Times New Roman"/>
      <family val="1"/>
    </font>
    <font>
      <b/>
      <sz val="12"/>
      <name val="Times New Roman"/>
      <family val="1"/>
    </font>
    <font>
      <sz val="12"/>
      <name val="Times New Roman"/>
      <family val="1"/>
    </font>
    <font>
      <sz val="12"/>
      <color indexed="8"/>
      <name val="Times New Roman"/>
      <family val="1"/>
    </font>
    <font>
      <sz val="12"/>
      <color indexed="8"/>
      <name val="Calibri"/>
      <family val="2"/>
    </font>
    <font>
      <i/>
      <sz val="12"/>
      <name val="Times New Roman"/>
      <family val="1"/>
    </font>
    <font>
      <sz val="11"/>
      <name val="Times New Roman"/>
      <family val="1"/>
    </font>
    <font>
      <sz val="11"/>
      <color indexed="8"/>
      <name val="Times New Roman"/>
      <family val="1"/>
    </font>
    <font>
      <sz val="10"/>
      <name val="Times New Roman"/>
      <family val="1"/>
    </font>
    <font>
      <b/>
      <sz val="10"/>
      <name val="Times New Roman"/>
      <family val="1"/>
    </font>
    <font>
      <sz val="10"/>
      <color indexed="8"/>
      <name val="Times New Roman"/>
      <family val="1"/>
    </font>
    <font>
      <sz val="10"/>
      <color indexed="8"/>
      <name val="Arial"/>
      <family val="2"/>
    </font>
    <font>
      <sz val="10"/>
      <name val="Arial"/>
      <family val="2"/>
    </font>
    <font>
      <sz val="12"/>
      <name val="Arial"/>
      <family val="2"/>
    </font>
    <font>
      <b/>
      <sz val="10"/>
      <color indexed="8"/>
      <name val="Calibri"/>
      <family val="2"/>
    </font>
    <font>
      <sz val="10"/>
      <name val="Calibri"/>
      <family val="2"/>
    </font>
    <font>
      <i/>
      <sz val="10"/>
      <name val="Times New Roman"/>
      <family val="1"/>
    </font>
    <font>
      <b/>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color indexed="8"/>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0"/>
      <color indexed="8"/>
      <name val="Calibri"/>
      <family val="2"/>
    </font>
    <font>
      <b/>
      <sz val="10"/>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2"/>
      <color rgb="FFFF0000"/>
      <name val="Times New Roman"/>
      <family val="1"/>
    </font>
    <font>
      <sz val="10"/>
      <color theme="1"/>
      <name val="Calibri"/>
      <family val="2"/>
    </font>
    <font>
      <b/>
      <sz val="10"/>
      <color theme="1"/>
      <name val="Times New Roman"/>
      <family val="1"/>
    </font>
    <font>
      <sz val="10"/>
      <color theme="1"/>
      <name val="Times New Roman"/>
      <family val="1"/>
    </font>
    <font>
      <b/>
      <sz val="12"/>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bottom/>
    </border>
    <border>
      <left/>
      <right/>
      <top/>
      <bottom style="thin"/>
    </border>
    <border>
      <left style="thin"/>
      <right style="thin"/>
      <top style="thin"/>
      <bottom/>
    </border>
    <border>
      <left style="medium"/>
      <right>
        <color indexed="63"/>
      </right>
      <top style="medium"/>
      <bottom style="medium"/>
    </border>
    <border>
      <left>
        <color indexed="63"/>
      </left>
      <right style="medium"/>
      <top style="medium"/>
      <bottom style="medium"/>
    </border>
    <border>
      <left style="hair"/>
      <right style="hair"/>
      <top style="thin"/>
      <bottom style="thin"/>
    </border>
    <border>
      <left/>
      <right style="thin"/>
      <top style="thin"/>
      <bottom style="thin"/>
    </border>
    <border>
      <left style="thin"/>
      <right style="thin"/>
      <top/>
      <bottom style="thin"/>
    </border>
    <border>
      <left style="thin"/>
      <right/>
      <top/>
      <bottom/>
    </border>
    <border>
      <left/>
      <right/>
      <top style="thin"/>
      <bottom style="thin"/>
    </border>
    <border>
      <left>
        <color indexed="63"/>
      </left>
      <right>
        <color indexed="63"/>
      </right>
      <top style="thin"/>
      <bottom>
        <color indexed="63"/>
      </bottom>
    </border>
  </borders>
  <cellStyleXfs count="7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1" applyNumberFormat="0" applyAlignment="0" applyProtection="0"/>
    <xf numFmtId="0" fontId="47" fillId="26" borderId="2" applyNumberFormat="0" applyAlignment="0" applyProtection="0"/>
    <xf numFmtId="0" fontId="48" fillId="26" borderId="1" applyNumberFormat="0" applyAlignment="0" applyProtection="0"/>
    <xf numFmtId="0" fontId="49"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7" borderId="7" applyNumberFormat="0" applyAlignment="0" applyProtection="0"/>
    <xf numFmtId="0" fontId="55" fillId="0" borderId="0" applyNumberFormat="0" applyFill="0" applyBorder="0" applyAlignment="0" applyProtection="0"/>
    <xf numFmtId="0" fontId="56" fillId="28" borderId="0" applyNumberFormat="0" applyBorder="0" applyAlignment="0" applyProtection="0"/>
    <xf numFmtId="0" fontId="2" fillId="0" borderId="0">
      <alignment/>
      <protection/>
    </xf>
    <xf numFmtId="0" fontId="2" fillId="0" borderId="0">
      <alignment/>
      <protection/>
    </xf>
    <xf numFmtId="0" fontId="57" fillId="0" borderId="0">
      <alignment/>
      <protection/>
    </xf>
    <xf numFmtId="0" fontId="57" fillId="0" borderId="0">
      <alignment/>
      <protection/>
    </xf>
    <xf numFmtId="0" fontId="57" fillId="0" borderId="0">
      <alignment/>
      <protection/>
    </xf>
    <xf numFmtId="0" fontId="16" fillId="0" borderId="0">
      <alignment/>
      <protection/>
    </xf>
    <xf numFmtId="0" fontId="1" fillId="0" borderId="0">
      <alignment/>
      <protection/>
    </xf>
    <xf numFmtId="0" fontId="2" fillId="0" borderId="0">
      <alignment/>
      <protection/>
    </xf>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3" fillId="31" borderId="0" applyNumberFormat="0" applyBorder="0" applyAlignment="0" applyProtection="0"/>
  </cellStyleXfs>
  <cellXfs count="533">
    <xf numFmtId="0" fontId="0" fillId="0" borderId="0" xfId="0" applyFont="1" applyAlignment="1">
      <alignment/>
    </xf>
    <xf numFmtId="0" fontId="6" fillId="0" borderId="0" xfId="0" applyFont="1" applyFill="1" applyAlignment="1">
      <alignment horizontal="center"/>
    </xf>
    <xf numFmtId="172" fontId="5" fillId="0" borderId="0" xfId="72" applyNumberFormat="1" applyFont="1" applyAlignment="1">
      <alignment horizontal="right"/>
    </xf>
    <xf numFmtId="172" fontId="6" fillId="0" borderId="0" xfId="72" applyNumberFormat="1" applyFont="1" applyAlignment="1">
      <alignment horizontal="right"/>
    </xf>
    <xf numFmtId="0" fontId="7" fillId="0" borderId="0" xfId="0" applyFont="1" applyFill="1" applyAlignment="1">
      <alignment/>
    </xf>
    <xf numFmtId="0" fontId="6" fillId="0" borderId="10" xfId="53" applyFont="1" applyBorder="1" applyAlignment="1">
      <alignment horizontal="center" vertical="center"/>
      <protection/>
    </xf>
    <xf numFmtId="0" fontId="5" fillId="0" borderId="10" xfId="53" applyFont="1" applyBorder="1" applyAlignment="1">
      <alignment horizontal="center" vertical="center"/>
      <protection/>
    </xf>
    <xf numFmtId="0" fontId="5" fillId="0" borderId="0" xfId="0" applyFont="1" applyFill="1" applyAlignment="1">
      <alignment horizontal="right"/>
    </xf>
    <xf numFmtId="0" fontId="5" fillId="0" borderId="0" xfId="0" applyFont="1" applyFill="1" applyAlignment="1">
      <alignment horizont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0" xfId="0" applyFont="1" applyFill="1" applyAlignment="1">
      <alignment horizontal="right"/>
    </xf>
    <xf numFmtId="172" fontId="6" fillId="0" borderId="0" xfId="72" applyNumberFormat="1" applyFont="1" applyFill="1" applyAlignment="1">
      <alignment horizontal="right"/>
    </xf>
    <xf numFmtId="0" fontId="6" fillId="0" borderId="0" xfId="0" applyFont="1" applyFill="1" applyAlignment="1">
      <alignment/>
    </xf>
    <xf numFmtId="172" fontId="5" fillId="0" borderId="0" xfId="72" applyNumberFormat="1" applyFont="1" applyFill="1" applyAlignment="1">
      <alignment horizontal="right"/>
    </xf>
    <xf numFmtId="0" fontId="6" fillId="0" borderId="0" xfId="0" applyFont="1" applyFill="1" applyAlignment="1">
      <alignment horizontal="center" wrapText="1"/>
    </xf>
    <xf numFmtId="0" fontId="7" fillId="0" borderId="10" xfId="0" applyFont="1" applyFill="1" applyBorder="1" applyAlignment="1">
      <alignment horizontal="center" vertical="center" wrapText="1"/>
    </xf>
    <xf numFmtId="0" fontId="7" fillId="0" borderId="0" xfId="0" applyFont="1" applyFill="1" applyAlignment="1">
      <alignment horizontal="center"/>
    </xf>
    <xf numFmtId="0" fontId="7" fillId="0" borderId="0" xfId="0" applyFont="1" applyFill="1" applyAlignment="1">
      <alignment horizontal="center" vertical="center" wrapText="1"/>
    </xf>
    <xf numFmtId="0" fontId="5" fillId="0" borderId="0" xfId="0" applyFont="1" applyFill="1" applyBorder="1" applyAlignment="1">
      <alignment horizontal="right"/>
    </xf>
    <xf numFmtId="0" fontId="6" fillId="0" borderId="0" xfId="0" applyFont="1" applyFill="1" applyBorder="1" applyAlignment="1">
      <alignment horizontal="right"/>
    </xf>
    <xf numFmtId="0" fontId="5" fillId="0" borderId="10" xfId="0" applyFont="1" applyFill="1" applyBorder="1" applyAlignment="1">
      <alignment horizontal="center"/>
    </xf>
    <xf numFmtId="4" fontId="6" fillId="0" borderId="0" xfId="0" applyNumberFormat="1" applyFont="1" applyFill="1" applyAlignment="1">
      <alignment/>
    </xf>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10" xfId="0"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0" fontId="5" fillId="0" borderId="0" xfId="0" applyFont="1" applyFill="1" applyAlignment="1">
      <alignment/>
    </xf>
    <xf numFmtId="0" fontId="6" fillId="0" borderId="0" xfId="0" applyFont="1" applyFill="1" applyBorder="1" applyAlignment="1">
      <alignment horizontal="center"/>
    </xf>
    <xf numFmtId="0" fontId="6" fillId="0" borderId="0" xfId="0" applyFont="1" applyFill="1" applyBorder="1" applyAlignment="1">
      <alignment/>
    </xf>
    <xf numFmtId="0" fontId="6" fillId="0" borderId="0" xfId="0" applyFont="1" applyFill="1" applyBorder="1" applyAlignment="1">
      <alignment horizontal="left" wrapText="1" shrinkToFi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shrinkToFit="1"/>
    </xf>
    <xf numFmtId="0" fontId="6" fillId="0" borderId="10" xfId="0" applyFont="1" applyFill="1" applyBorder="1" applyAlignment="1">
      <alignment horizontal="center"/>
    </xf>
    <xf numFmtId="0" fontId="6" fillId="0" borderId="0" xfId="0" applyFont="1" applyFill="1" applyBorder="1" applyAlignment="1">
      <alignment wrapText="1"/>
    </xf>
    <xf numFmtId="0" fontId="7" fillId="0" borderId="10" xfId="0" applyFont="1" applyFill="1" applyBorder="1" applyAlignment="1">
      <alignment horizontal="center" wrapText="1"/>
    </xf>
    <xf numFmtId="2" fontId="6" fillId="0" borderId="0" xfId="0" applyNumberFormat="1" applyFont="1" applyFill="1" applyAlignment="1">
      <alignment/>
    </xf>
    <xf numFmtId="0" fontId="7" fillId="0" borderId="0" xfId="60" applyFont="1" applyAlignment="1">
      <alignment/>
      <protection/>
    </xf>
    <xf numFmtId="0" fontId="7" fillId="0" borderId="0" xfId="60" applyFont="1" applyAlignment="1">
      <alignment wrapText="1"/>
      <protection/>
    </xf>
    <xf numFmtId="0" fontId="7" fillId="0" borderId="0" xfId="60" applyFont="1" applyAlignment="1">
      <alignment horizontal="right"/>
      <protection/>
    </xf>
    <xf numFmtId="0" fontId="4" fillId="0" borderId="10" xfId="60" applyFont="1" applyBorder="1" applyAlignment="1">
      <alignment horizontal="center" vertical="center" wrapText="1"/>
      <protection/>
    </xf>
    <xf numFmtId="172" fontId="6" fillId="0" borderId="0" xfId="73" applyNumberFormat="1" applyFont="1" applyBorder="1" applyAlignment="1">
      <alignment horizontal="center" vertical="center" wrapText="1"/>
    </xf>
    <xf numFmtId="172" fontId="5" fillId="0" borderId="0" xfId="73" applyNumberFormat="1" applyFont="1" applyBorder="1" applyAlignment="1">
      <alignment horizontal="center" vertical="center" wrapText="1"/>
    </xf>
    <xf numFmtId="3" fontId="7" fillId="0" borderId="0" xfId="60" applyNumberFormat="1" applyFont="1" applyFill="1" applyBorder="1" applyAlignment="1">
      <alignment horizontal="right" vertical="center"/>
      <protection/>
    </xf>
    <xf numFmtId="3" fontId="4" fillId="0" borderId="0" xfId="60" applyNumberFormat="1" applyFont="1" applyFill="1" applyBorder="1" applyAlignment="1">
      <alignment horizontal="right" vertical="center"/>
      <protection/>
    </xf>
    <xf numFmtId="0" fontId="7" fillId="0" borderId="0" xfId="59" applyFont="1" applyAlignment="1">
      <alignment/>
      <protection/>
    </xf>
    <xf numFmtId="0" fontId="7" fillId="0" borderId="0" xfId="59" applyFont="1" applyAlignment="1">
      <alignment wrapText="1"/>
      <protection/>
    </xf>
    <xf numFmtId="0" fontId="7" fillId="0" borderId="0" xfId="59" applyFont="1" applyAlignment="1">
      <alignment horizontal="right"/>
      <protection/>
    </xf>
    <xf numFmtId="0" fontId="7" fillId="0" borderId="0" xfId="59" applyFont="1" applyFill="1" applyAlignment="1">
      <alignment/>
      <protection/>
    </xf>
    <xf numFmtId="0" fontId="8" fillId="0" borderId="0" xfId="59" applyFont="1" applyAlignment="1">
      <alignment wrapText="1"/>
      <protection/>
    </xf>
    <xf numFmtId="0" fontId="7" fillId="0" borderId="0" xfId="59" applyFont="1" applyAlignment="1">
      <alignment vertical="top" wrapText="1"/>
      <protection/>
    </xf>
    <xf numFmtId="0" fontId="8" fillId="0" borderId="0" xfId="59" applyFont="1" applyAlignment="1">
      <alignment vertical="top" wrapText="1"/>
      <protection/>
    </xf>
    <xf numFmtId="0" fontId="7" fillId="0" borderId="0" xfId="59" applyFont="1" applyAlignment="1">
      <alignment vertical="justify" wrapText="1"/>
      <protection/>
    </xf>
    <xf numFmtId="0" fontId="8" fillId="0" borderId="0" xfId="59" applyFont="1" applyAlignment="1">
      <alignment vertical="justify" wrapText="1"/>
      <protection/>
    </xf>
    <xf numFmtId="0" fontId="7" fillId="0" borderId="0" xfId="60" applyFont="1" applyBorder="1" applyAlignment="1">
      <alignment horizontal="center" vertical="center" wrapText="1"/>
      <protection/>
    </xf>
    <xf numFmtId="172" fontId="10" fillId="0" borderId="0" xfId="72" applyNumberFormat="1" applyFont="1" applyFill="1" applyAlignment="1">
      <alignment horizontal="right"/>
    </xf>
    <xf numFmtId="0" fontId="4" fillId="0" borderId="10" xfId="0" applyFont="1" applyFill="1" applyBorder="1" applyAlignment="1">
      <alignment horizontal="center" vertical="center"/>
    </xf>
    <xf numFmtId="0" fontId="7" fillId="0" borderId="0" xfId="60" applyFont="1" applyAlignment="1">
      <alignment horizontal="center"/>
      <protection/>
    </xf>
    <xf numFmtId="0" fontId="4" fillId="0" borderId="0" xfId="60" applyFont="1" applyAlignment="1">
      <alignment horizontal="center"/>
      <protection/>
    </xf>
    <xf numFmtId="0" fontId="6" fillId="0" borderId="10" xfId="53" applyFont="1" applyBorder="1" applyAlignment="1">
      <alignment vertical="center"/>
      <protection/>
    </xf>
    <xf numFmtId="0" fontId="5" fillId="0" borderId="10" xfId="53" applyFont="1" applyBorder="1" applyAlignment="1">
      <alignment vertical="center"/>
      <protection/>
    </xf>
    <xf numFmtId="0" fontId="7" fillId="0" borderId="0" xfId="0" applyFont="1" applyFill="1" applyBorder="1" applyAlignment="1">
      <alignment horizontal="center" wrapText="1"/>
    </xf>
    <xf numFmtId="0" fontId="6" fillId="0" borderId="12" xfId="0" applyNumberFormat="1" applyFont="1" applyFill="1" applyBorder="1" applyAlignment="1">
      <alignment/>
    </xf>
    <xf numFmtId="0" fontId="7" fillId="0" borderId="0" xfId="0" applyFont="1" applyFill="1" applyBorder="1" applyAlignment="1">
      <alignment/>
    </xf>
    <xf numFmtId="0" fontId="7" fillId="0" borderId="13" xfId="0" applyFont="1" applyFill="1" applyBorder="1" applyAlignment="1">
      <alignment/>
    </xf>
    <xf numFmtId="0" fontId="7" fillId="0" borderId="0" xfId="0" applyFont="1" applyFill="1" applyAlignment="1">
      <alignment/>
    </xf>
    <xf numFmtId="49" fontId="7" fillId="0" borderId="10" xfId="0" applyNumberFormat="1" applyFont="1" applyFill="1" applyBorder="1" applyAlignment="1">
      <alignment horizontal="left" vertical="center"/>
    </xf>
    <xf numFmtId="0" fontId="10" fillId="0" borderId="0" xfId="0" applyFont="1" applyFill="1" applyAlignment="1">
      <alignment horizontal="right"/>
    </xf>
    <xf numFmtId="0" fontId="6" fillId="0" borderId="10" xfId="0" applyFont="1" applyFill="1" applyBorder="1" applyAlignment="1">
      <alignment vertical="top" wrapText="1"/>
    </xf>
    <xf numFmtId="0" fontId="5" fillId="0" borderId="10" xfId="0" applyFont="1" applyFill="1" applyBorder="1" applyAlignment="1">
      <alignment/>
    </xf>
    <xf numFmtId="49" fontId="5" fillId="0" borderId="10" xfId="0" applyNumberFormat="1" applyFont="1" applyFill="1" applyBorder="1" applyAlignment="1">
      <alignment horizontal="center" vertical="top" wrapText="1"/>
    </xf>
    <xf numFmtId="0" fontId="11" fillId="0" borderId="0" xfId="0" applyFont="1" applyFill="1" applyAlignment="1">
      <alignment horizontal="right" vertical="center" wrapText="1"/>
    </xf>
    <xf numFmtId="0" fontId="7" fillId="0" borderId="0" xfId="0" applyFont="1" applyFill="1" applyBorder="1" applyAlignment="1">
      <alignment vertical="center" wrapText="1"/>
    </xf>
    <xf numFmtId="2" fontId="5" fillId="0" borderId="0" xfId="53" applyNumberFormat="1" applyFont="1" applyFill="1" applyBorder="1" applyAlignment="1">
      <alignment wrapText="1"/>
      <protection/>
    </xf>
    <xf numFmtId="0" fontId="6" fillId="0" borderId="10" xfId="53" applyFont="1" applyFill="1" applyBorder="1" applyAlignment="1">
      <alignment/>
      <protection/>
    </xf>
    <xf numFmtId="0" fontId="6" fillId="0" borderId="10" xfId="0" applyFont="1" applyFill="1" applyBorder="1" applyAlignment="1">
      <alignment/>
    </xf>
    <xf numFmtId="0" fontId="6" fillId="0" borderId="0" xfId="0" applyFont="1" applyFill="1" applyAlignment="1">
      <alignment horizontal="right" wrapText="1"/>
    </xf>
    <xf numFmtId="4" fontId="6" fillId="0" borderId="10" xfId="0" applyNumberFormat="1" applyFont="1" applyFill="1" applyBorder="1" applyAlignment="1">
      <alignment horizontal="right" vertical="top" wrapText="1"/>
    </xf>
    <xf numFmtId="0" fontId="5" fillId="0" borderId="0" xfId="0" applyFont="1" applyFill="1" applyBorder="1" applyAlignment="1">
      <alignment horizontal="center" vertical="center" wrapText="1"/>
    </xf>
    <xf numFmtId="0" fontId="6" fillId="0" borderId="10" xfId="0" applyFont="1" applyFill="1" applyBorder="1" applyAlignment="1">
      <alignment horizontal="center" vertical="top"/>
    </xf>
    <xf numFmtId="0" fontId="5" fillId="0" borderId="10" xfId="0" applyFont="1" applyFill="1" applyBorder="1" applyAlignment="1">
      <alignment horizontal="center" vertical="top"/>
    </xf>
    <xf numFmtId="0" fontId="5" fillId="0" borderId="0" xfId="0" applyFont="1" applyFill="1" applyBorder="1" applyAlignment="1">
      <alignment/>
    </xf>
    <xf numFmtId="0" fontId="5" fillId="0" borderId="0" xfId="0" applyFont="1" applyFill="1" applyBorder="1" applyAlignment="1">
      <alignment horizontal="left" wrapText="1" shrinkToFit="1"/>
    </xf>
    <xf numFmtId="0" fontId="6" fillId="0" borderId="11" xfId="0" applyFont="1" applyFill="1" applyBorder="1" applyAlignment="1">
      <alignment horizontal="center" vertical="top" wrapText="1"/>
    </xf>
    <xf numFmtId="0" fontId="11" fillId="0" borderId="0" xfId="0" applyFont="1" applyAlignment="1">
      <alignment/>
    </xf>
    <xf numFmtId="0" fontId="12" fillId="0" borderId="0" xfId="60" applyFont="1">
      <alignment/>
      <protection/>
    </xf>
    <xf numFmtId="0" fontId="11" fillId="0" borderId="0" xfId="0" applyFont="1" applyAlignment="1">
      <alignment horizontal="center"/>
    </xf>
    <xf numFmtId="0" fontId="13" fillId="0" borderId="0" xfId="0" applyFont="1" applyAlignment="1">
      <alignment horizontal="center"/>
    </xf>
    <xf numFmtId="0" fontId="5" fillId="0" borderId="0" xfId="53" applyFont="1" applyBorder="1" applyAlignment="1">
      <alignment horizontal="center" vertical="center"/>
      <protection/>
    </xf>
    <xf numFmtId="0" fontId="5" fillId="0" borderId="0" xfId="53" applyFont="1" applyBorder="1" applyAlignment="1">
      <alignment vertical="center"/>
      <protection/>
    </xf>
    <xf numFmtId="174" fontId="4" fillId="0" borderId="0" xfId="60" applyNumberFormat="1" applyFont="1" applyBorder="1" applyAlignment="1">
      <alignment horizontal="right" vertical="center"/>
      <protection/>
    </xf>
    <xf numFmtId="174" fontId="4" fillId="0" borderId="0" xfId="60" applyNumberFormat="1" applyFont="1" applyFill="1" applyBorder="1" applyAlignment="1">
      <alignment horizontal="right" vertical="center"/>
      <protection/>
    </xf>
    <xf numFmtId="0" fontId="7" fillId="0" borderId="0" xfId="60" applyFont="1" applyAlignment="1">
      <alignment horizontal="left" vertical="top"/>
      <protection/>
    </xf>
    <xf numFmtId="4" fontId="5" fillId="0" borderId="10" xfId="72" applyNumberFormat="1" applyFont="1" applyFill="1" applyBorder="1" applyAlignment="1">
      <alignment horizontal="right"/>
    </xf>
    <xf numFmtId="0" fontId="6" fillId="32" borderId="0" xfId="0" applyFont="1" applyFill="1" applyAlignment="1">
      <alignment/>
    </xf>
    <xf numFmtId="4" fontId="6" fillId="0" borderId="10" xfId="72" applyNumberFormat="1" applyFont="1" applyFill="1" applyBorder="1" applyAlignment="1">
      <alignment horizontal="right" vertical="top" wrapText="1"/>
    </xf>
    <xf numFmtId="4" fontId="5" fillId="0" borderId="10" xfId="72" applyNumberFormat="1" applyFont="1" applyFill="1" applyBorder="1" applyAlignment="1">
      <alignment horizontal="right" vertical="top" wrapText="1"/>
    </xf>
    <xf numFmtId="0" fontId="6" fillId="32" borderId="10" xfId="53" applyFont="1" applyFill="1" applyBorder="1" applyAlignment="1">
      <alignment/>
      <protection/>
    </xf>
    <xf numFmtId="4" fontId="6" fillId="0" borderId="10" xfId="0" applyNumberFormat="1" applyFont="1" applyFill="1" applyBorder="1" applyAlignment="1">
      <alignment horizontal="right"/>
    </xf>
    <xf numFmtId="4" fontId="4" fillId="0" borderId="10" xfId="59" applyNumberFormat="1" applyFont="1" applyFill="1" applyBorder="1" applyAlignment="1">
      <alignment horizontal="right" vertical="center"/>
      <protection/>
    </xf>
    <xf numFmtId="4" fontId="5" fillId="0" borderId="10" xfId="0" applyNumberFormat="1" applyFont="1" applyFill="1" applyBorder="1" applyAlignment="1">
      <alignment horizontal="right" vertical="center"/>
    </xf>
    <xf numFmtId="4" fontId="6" fillId="0" borderId="10" xfId="0" applyNumberFormat="1" applyFont="1" applyFill="1" applyBorder="1" applyAlignment="1">
      <alignment/>
    </xf>
    <xf numFmtId="4" fontId="6" fillId="0" borderId="10" xfId="0" applyNumberFormat="1" applyFont="1" applyFill="1" applyBorder="1" applyAlignment="1">
      <alignment horizontal="right" vertical="center" wrapText="1"/>
    </xf>
    <xf numFmtId="49" fontId="5" fillId="0" borderId="0" xfId="0" applyNumberFormat="1" applyFont="1" applyFill="1" applyAlignment="1">
      <alignment horizontal="justify" vertical="top" wrapText="1"/>
    </xf>
    <xf numFmtId="4" fontId="7" fillId="0" borderId="10" xfId="0" applyNumberFormat="1" applyFont="1" applyFill="1" applyBorder="1" applyAlignment="1">
      <alignment horizontal="right" wrapText="1"/>
    </xf>
    <xf numFmtId="0" fontId="4" fillId="0" borderId="0" xfId="60" applyFont="1" applyAlignment="1">
      <alignment horizontal="center" vertical="top" wrapText="1"/>
      <protection/>
    </xf>
    <xf numFmtId="0" fontId="64" fillId="0" borderId="0" xfId="0" applyFont="1" applyAlignment="1">
      <alignment/>
    </xf>
    <xf numFmtId="0" fontId="64" fillId="0" borderId="0" xfId="0" applyFont="1" applyAlignment="1">
      <alignment horizontal="left" vertical="top"/>
    </xf>
    <xf numFmtId="0" fontId="65" fillId="0" borderId="0" xfId="0" applyFont="1" applyAlignment="1">
      <alignment vertical="center"/>
    </xf>
    <xf numFmtId="0" fontId="65" fillId="0" borderId="0" xfId="0" applyFont="1" applyAlignment="1">
      <alignment horizontal="center" vertical="center"/>
    </xf>
    <xf numFmtId="4" fontId="7" fillId="0" borderId="10" xfId="0" applyNumberFormat="1" applyFont="1" applyFill="1" applyBorder="1" applyAlignment="1">
      <alignment horizontal="right" vertical="center" wrapText="1"/>
    </xf>
    <xf numFmtId="0" fontId="6" fillId="0" borderId="0" xfId="0" applyFont="1" applyFill="1" applyAlignment="1">
      <alignment horizontal="justify" vertical="top" wrapText="1"/>
    </xf>
    <xf numFmtId="49" fontId="6" fillId="0" borderId="0" xfId="0" applyNumberFormat="1" applyFont="1" applyFill="1" applyAlignment="1">
      <alignment horizontal="justify" vertical="top" wrapText="1"/>
    </xf>
    <xf numFmtId="0" fontId="5" fillId="0" borderId="0" xfId="0" applyFont="1" applyFill="1" applyAlignment="1">
      <alignment horizontal="center" vertical="top" wrapText="1"/>
    </xf>
    <xf numFmtId="0" fontId="5" fillId="0" borderId="0" xfId="0" applyFont="1" applyFill="1" applyAlignment="1">
      <alignment horizontal="center" vertical="top"/>
    </xf>
    <xf numFmtId="0" fontId="6" fillId="0" borderId="0" xfId="0" applyFont="1" applyFill="1" applyAlignment="1">
      <alignment vertical="top"/>
    </xf>
    <xf numFmtId="172" fontId="6" fillId="0" borderId="0" xfId="72" applyNumberFormat="1" applyFont="1" applyFill="1" applyAlignment="1">
      <alignment horizontal="right" vertical="top"/>
    </xf>
    <xf numFmtId="0" fontId="6" fillId="0" borderId="0" xfId="0" applyFont="1" applyFill="1" applyAlignment="1">
      <alignment/>
    </xf>
    <xf numFmtId="0" fontId="6" fillId="0" borderId="0" xfId="0" applyFont="1" applyFill="1" applyAlignment="1">
      <alignment horizontal="center" vertical="top"/>
    </xf>
    <xf numFmtId="0" fontId="9" fillId="0" borderId="0" xfId="0" applyFont="1" applyFill="1" applyAlignment="1">
      <alignment/>
    </xf>
    <xf numFmtId="0" fontId="5" fillId="0" borderId="0" xfId="0" applyFont="1" applyFill="1" applyAlignment="1">
      <alignment vertical="top"/>
    </xf>
    <xf numFmtId="0" fontId="6" fillId="0" borderId="0" xfId="0" applyFont="1" applyFill="1" applyAlignment="1">
      <alignment horizontal="justify" wrapText="1"/>
    </xf>
    <xf numFmtId="2" fontId="6" fillId="0" borderId="0" xfId="0" applyNumberFormat="1" applyFont="1" applyFill="1" applyAlignment="1">
      <alignment horizontal="justify" vertical="top" wrapText="1"/>
    </xf>
    <xf numFmtId="0" fontId="6" fillId="0" borderId="0" xfId="0" applyFont="1" applyFill="1" applyAlignment="1">
      <alignment horizontal="left" vertical="top" wrapText="1"/>
    </xf>
    <xf numFmtId="0" fontId="5" fillId="0" borderId="0" xfId="0" applyFont="1" applyFill="1" applyAlignment="1">
      <alignment horizontal="justify" vertical="top" wrapText="1"/>
    </xf>
    <xf numFmtId="0" fontId="5" fillId="0" borderId="0" xfId="0" applyFont="1" applyFill="1" applyAlignment="1">
      <alignment wrapText="1"/>
    </xf>
    <xf numFmtId="0" fontId="5" fillId="0" borderId="0" xfId="0" applyFont="1" applyFill="1" applyAlignment="1">
      <alignment horizontal="justify" wrapText="1"/>
    </xf>
    <xf numFmtId="0" fontId="5" fillId="0" borderId="0" xfId="0" applyFont="1" applyFill="1" applyAlignment="1">
      <alignment horizontal="justify" vertical="top"/>
    </xf>
    <xf numFmtId="0" fontId="6" fillId="0" borderId="0" xfId="0" applyFont="1" applyFill="1" applyAlignment="1">
      <alignment horizontal="left" wrapText="1"/>
    </xf>
    <xf numFmtId="0" fontId="5" fillId="0" borderId="0" xfId="0" applyFont="1" applyFill="1" applyAlignment="1">
      <alignment horizontal="left" vertical="center" wrapText="1"/>
    </xf>
    <xf numFmtId="0" fontId="5" fillId="0" borderId="0" xfId="0" applyFont="1" applyFill="1" applyAlignment="1">
      <alignment horizontal="left" wrapText="1"/>
    </xf>
    <xf numFmtId="0" fontId="6" fillId="0" borderId="0" xfId="0" applyFont="1" applyFill="1" applyAlignment="1">
      <alignment horizontal="left" wrapText="1" indent="3"/>
    </xf>
    <xf numFmtId="0" fontId="66" fillId="0" borderId="0" xfId="0" applyFont="1" applyFill="1" applyAlignment="1">
      <alignment horizontal="justify" wrapText="1"/>
    </xf>
    <xf numFmtId="0" fontId="6" fillId="33" borderId="0" xfId="0" applyFont="1" applyFill="1" applyAlignment="1">
      <alignment horizontal="justify" wrapText="1"/>
    </xf>
    <xf numFmtId="49" fontId="5" fillId="32" borderId="10" xfId="53" applyNumberFormat="1" applyFont="1" applyFill="1" applyBorder="1" applyAlignment="1">
      <alignment horizontal="center" vertical="center" wrapText="1"/>
      <protection/>
    </xf>
    <xf numFmtId="0" fontId="5" fillId="32" borderId="10" xfId="53" applyFont="1" applyFill="1" applyBorder="1" applyAlignment="1">
      <alignment horizontal="center" vertical="center" wrapText="1"/>
      <protection/>
    </xf>
    <xf numFmtId="0" fontId="6" fillId="32" borderId="0" xfId="53" applyFont="1" applyFill="1" applyAlignment="1">
      <alignment horizontal="center" vertical="top" wrapText="1"/>
      <protection/>
    </xf>
    <xf numFmtId="49" fontId="7" fillId="32" borderId="0" xfId="53" applyNumberFormat="1" applyFont="1" applyFill="1" applyAlignment="1">
      <alignment horizontal="center" vertical="top" wrapText="1"/>
      <protection/>
    </xf>
    <xf numFmtId="0" fontId="4" fillId="32" borderId="0" xfId="53" applyFont="1" applyFill="1" applyAlignment="1">
      <alignment horizontal="right" vertical="top" wrapText="1"/>
      <protection/>
    </xf>
    <xf numFmtId="0" fontId="7" fillId="32" borderId="0" xfId="53" applyFont="1" applyFill="1" applyAlignment="1">
      <alignment/>
      <protection/>
    </xf>
    <xf numFmtId="0" fontId="6" fillId="32" borderId="0" xfId="53" applyFont="1" applyFill="1" applyAlignment="1">
      <alignment horizontal="right" vertical="top" wrapText="1"/>
      <protection/>
    </xf>
    <xf numFmtId="49" fontId="6" fillId="32" borderId="0" xfId="53" applyNumberFormat="1" applyFont="1" applyFill="1" applyAlignment="1">
      <alignment horizontal="right" vertical="top" wrapText="1"/>
      <protection/>
    </xf>
    <xf numFmtId="0" fontId="7" fillId="32" borderId="0" xfId="53" applyFont="1" applyFill="1" applyAlignment="1">
      <alignment horizontal="right"/>
      <protection/>
    </xf>
    <xf numFmtId="0" fontId="6" fillId="32" borderId="0" xfId="53" applyFont="1" applyFill="1" applyAlignment="1">
      <alignment/>
      <protection/>
    </xf>
    <xf numFmtId="0" fontId="4" fillId="32" borderId="0" xfId="53" applyFont="1" applyFill="1" applyAlignment="1">
      <alignment horizontal="center" vertical="center" wrapText="1"/>
      <protection/>
    </xf>
    <xf numFmtId="0" fontId="7" fillId="32" borderId="0" xfId="53" applyFont="1" applyFill="1" applyAlignment="1">
      <alignment horizontal="center" vertical="center" wrapText="1"/>
      <protection/>
    </xf>
    <xf numFmtId="0" fontId="8" fillId="32" borderId="0" xfId="53" applyFont="1" applyFill="1">
      <alignment/>
      <protection/>
    </xf>
    <xf numFmtId="49" fontId="6" fillId="32" borderId="0" xfId="53" applyNumberFormat="1" applyFont="1" applyFill="1" applyAlignment="1">
      <alignment horizontal="center" vertical="top" wrapText="1"/>
      <protection/>
    </xf>
    <xf numFmtId="0" fontId="7" fillId="32" borderId="0" xfId="53" applyFont="1" applyFill="1" applyAlignment="1">
      <alignment horizontal="center" vertical="top" wrapText="1"/>
      <protection/>
    </xf>
    <xf numFmtId="0" fontId="7" fillId="0" borderId="0" xfId="60" applyFont="1" applyBorder="1" applyAlignment="1">
      <alignment/>
      <protection/>
    </xf>
    <xf numFmtId="4" fontId="4" fillId="0" borderId="0" xfId="60" applyNumberFormat="1" applyFont="1" applyFill="1" applyBorder="1" applyAlignment="1">
      <alignment horizontal="right" vertical="center"/>
      <protection/>
    </xf>
    <xf numFmtId="4" fontId="6" fillId="0" borderId="10" xfId="0" applyNumberFormat="1" applyFont="1" applyBorder="1" applyAlignment="1">
      <alignment horizontal="right" vertical="center"/>
    </xf>
    <xf numFmtId="4" fontId="4" fillId="32" borderId="11" xfId="60" applyNumberFormat="1" applyFont="1" applyFill="1" applyBorder="1" applyAlignment="1">
      <alignment horizontal="right" vertical="center"/>
      <protection/>
    </xf>
    <xf numFmtId="4" fontId="4" fillId="32" borderId="10" xfId="60" applyNumberFormat="1" applyFont="1" applyFill="1" applyBorder="1" applyAlignment="1">
      <alignment horizontal="right" vertical="center"/>
      <protection/>
    </xf>
    <xf numFmtId="0" fontId="6" fillId="32" borderId="0" xfId="0" applyFont="1" applyFill="1" applyAlignment="1">
      <alignment horizontal="justify" wrapText="1"/>
    </xf>
    <xf numFmtId="0" fontId="12" fillId="32" borderId="13" xfId="0" applyFont="1" applyFill="1" applyBorder="1" applyAlignment="1">
      <alignment horizontal="right" wrapText="1"/>
    </xf>
    <xf numFmtId="0" fontId="12" fillId="32" borderId="10" xfId="0" applyFont="1" applyFill="1" applyBorder="1" applyAlignment="1" quotePrefix="1">
      <alignment horizontal="center" vertical="center" textRotation="90" wrapText="1"/>
    </xf>
    <xf numFmtId="49" fontId="12" fillId="32" borderId="10" xfId="0" applyNumberFormat="1" applyFont="1" applyFill="1" applyBorder="1" applyAlignment="1">
      <alignment horizontal="center" vertical="center" wrapText="1"/>
    </xf>
    <xf numFmtId="0" fontId="12" fillId="32" borderId="10" xfId="0" applyNumberFormat="1" applyFont="1" applyFill="1" applyBorder="1" applyAlignment="1" quotePrefix="1">
      <alignment horizontal="center" vertical="center" wrapText="1"/>
    </xf>
    <xf numFmtId="0" fontId="12" fillId="32" borderId="10" xfId="0" applyNumberFormat="1" applyFont="1" applyFill="1" applyBorder="1" applyAlignment="1">
      <alignment vertical="top" wrapText="1"/>
    </xf>
    <xf numFmtId="0" fontId="12" fillId="32" borderId="10" xfId="0" applyNumberFormat="1" applyFont="1" applyFill="1" applyBorder="1" applyAlignment="1">
      <alignment horizontal="left" vertical="top" wrapText="1"/>
    </xf>
    <xf numFmtId="0" fontId="5" fillId="32" borderId="10" xfId="53" applyFont="1" applyFill="1" applyBorder="1" applyAlignment="1">
      <alignment horizontal="center" vertical="top" wrapText="1"/>
      <protection/>
    </xf>
    <xf numFmtId="49" fontId="5" fillId="32" borderId="10" xfId="53" applyNumberFormat="1" applyFont="1" applyFill="1" applyBorder="1" applyAlignment="1">
      <alignment horizontal="center" vertical="top" wrapText="1"/>
      <protection/>
    </xf>
    <xf numFmtId="0" fontId="6" fillId="32" borderId="0" xfId="0" applyFont="1" applyFill="1" applyAlignment="1">
      <alignment horizontal="right"/>
    </xf>
    <xf numFmtId="49" fontId="12" fillId="0" borderId="10" xfId="0" applyNumberFormat="1" applyFont="1" applyFill="1" applyBorder="1" applyAlignment="1">
      <alignment horizontal="center" vertical="top"/>
    </xf>
    <xf numFmtId="0" fontId="12" fillId="0" borderId="10" xfId="60" applyNumberFormat="1" applyFont="1" applyFill="1" applyBorder="1" applyAlignment="1">
      <alignment horizontal="left" vertical="top" wrapText="1"/>
      <protection/>
    </xf>
    <xf numFmtId="49" fontId="5" fillId="32" borderId="0" xfId="0" applyNumberFormat="1" applyFont="1" applyFill="1" applyAlignment="1">
      <alignment horizontal="justify" vertical="top" wrapText="1"/>
    </xf>
    <xf numFmtId="49" fontId="6" fillId="32" borderId="0" xfId="0" applyNumberFormat="1" applyFont="1" applyFill="1" applyAlignment="1">
      <alignment horizontal="justify" vertical="top" wrapText="1"/>
    </xf>
    <xf numFmtId="2" fontId="6" fillId="32" borderId="0" xfId="0" applyNumberFormat="1" applyFont="1" applyFill="1" applyAlignment="1">
      <alignment horizontal="justify" vertical="top" wrapText="1"/>
    </xf>
    <xf numFmtId="0" fontId="5" fillId="0" borderId="14" xfId="0" applyFont="1" applyFill="1" applyBorder="1" applyAlignment="1">
      <alignment horizontal="center" vertical="center" wrapText="1"/>
    </xf>
    <xf numFmtId="0" fontId="12" fillId="0" borderId="10" xfId="0" applyFont="1" applyFill="1" applyBorder="1" applyAlignment="1">
      <alignment horizontal="center" wrapText="1"/>
    </xf>
    <xf numFmtId="0" fontId="12" fillId="0" borderId="10" xfId="0" applyFont="1" applyFill="1" applyBorder="1" applyAlignment="1">
      <alignment horizontal="center"/>
    </xf>
    <xf numFmtId="0" fontId="12" fillId="0" borderId="0" xfId="0" applyFont="1" applyFill="1" applyAlignment="1">
      <alignment/>
    </xf>
    <xf numFmtId="49" fontId="12" fillId="32" borderId="10" xfId="0" applyNumberFormat="1" applyFont="1" applyFill="1" applyBorder="1" applyAlignment="1">
      <alignment horizontal="left" vertical="top" wrapText="1"/>
    </xf>
    <xf numFmtId="49" fontId="12" fillId="32" borderId="10" xfId="0" applyNumberFormat="1" applyFont="1" applyFill="1" applyBorder="1" applyAlignment="1">
      <alignment horizontal="center" vertical="top" wrapText="1"/>
    </xf>
    <xf numFmtId="0" fontId="13" fillId="32" borderId="0" xfId="0" applyFont="1" applyFill="1" applyAlignment="1" quotePrefix="1">
      <alignment horizontal="center" vertical="top" wrapText="1"/>
    </xf>
    <xf numFmtId="49" fontId="13" fillId="32" borderId="0" xfId="0" applyNumberFormat="1" applyFont="1" applyFill="1" applyAlignment="1" quotePrefix="1">
      <alignment horizontal="center" vertical="top" wrapText="1"/>
    </xf>
    <xf numFmtId="49" fontId="13" fillId="32" borderId="0" xfId="0" applyNumberFormat="1" applyFont="1" applyFill="1" applyAlignment="1" quotePrefix="1">
      <alignment horizontal="left" vertical="top" wrapText="1"/>
    </xf>
    <xf numFmtId="0" fontId="67" fillId="32" borderId="0" xfId="0" applyFont="1" applyFill="1" applyAlignment="1">
      <alignment horizontal="left" vertical="top" wrapText="1"/>
    </xf>
    <xf numFmtId="4" fontId="67" fillId="32" borderId="0" xfId="0" applyNumberFormat="1" applyFont="1" applyFill="1" applyAlignment="1">
      <alignment horizontal="left" vertical="top" wrapText="1"/>
    </xf>
    <xf numFmtId="0" fontId="12" fillId="32" borderId="0" xfId="0" applyFont="1" applyFill="1" applyAlignment="1">
      <alignment horizontal="left" vertical="top" wrapText="1"/>
    </xf>
    <xf numFmtId="0" fontId="13" fillId="32" borderId="0" xfId="0" applyFont="1" applyFill="1" applyBorder="1" applyAlignment="1">
      <alignment horizontal="center" vertical="top" wrapText="1"/>
    </xf>
    <xf numFmtId="0" fontId="13" fillId="32" borderId="13" xfId="0" applyFont="1" applyFill="1" applyBorder="1" applyAlignment="1">
      <alignment horizontal="center" vertical="top" wrapText="1"/>
    </xf>
    <xf numFmtId="0" fontId="13" fillId="32" borderId="13" xfId="0" applyFont="1" applyFill="1" applyBorder="1" applyAlignment="1">
      <alignment horizontal="left" vertical="top" wrapText="1"/>
    </xf>
    <xf numFmtId="0" fontId="67" fillId="32" borderId="0" xfId="0" applyFont="1" applyFill="1" applyAlignment="1">
      <alignment horizontal="center" vertical="center" wrapText="1"/>
    </xf>
    <xf numFmtId="0" fontId="18" fillId="32" borderId="0" xfId="0" applyFont="1" applyFill="1" applyAlignment="1">
      <alignment horizontal="center" vertical="center" wrapText="1"/>
    </xf>
    <xf numFmtId="4" fontId="67" fillId="32" borderId="0" xfId="0" applyNumberFormat="1" applyFont="1" applyFill="1" applyAlignment="1">
      <alignment horizontal="center" vertical="center" wrapText="1"/>
    </xf>
    <xf numFmtId="3" fontId="67" fillId="32" borderId="0" xfId="0" applyNumberFormat="1" applyFont="1" applyFill="1" applyAlignment="1">
      <alignment horizontal="left" vertical="top" wrapText="1"/>
    </xf>
    <xf numFmtId="0" fontId="67" fillId="32" borderId="0" xfId="0" applyFont="1" applyFill="1" applyBorder="1" applyAlignment="1">
      <alignment horizontal="center" vertical="top" wrapText="1"/>
    </xf>
    <xf numFmtId="4" fontId="67" fillId="32" borderId="0" xfId="0" applyNumberFormat="1" applyFont="1" applyFill="1" applyBorder="1" applyAlignment="1">
      <alignment horizontal="center" vertical="top" wrapText="1"/>
    </xf>
    <xf numFmtId="0" fontId="67" fillId="32" borderId="0" xfId="0" applyFont="1" applyFill="1" applyBorder="1" applyAlignment="1">
      <alignment horizontal="left" vertical="top" wrapText="1"/>
    </xf>
    <xf numFmtId="4" fontId="67" fillId="32" borderId="0" xfId="0" applyNumberFormat="1" applyFont="1" applyFill="1" applyBorder="1" applyAlignment="1">
      <alignment horizontal="left" vertical="top" wrapText="1"/>
    </xf>
    <xf numFmtId="0" fontId="67" fillId="34" borderId="0" xfId="0" applyFont="1" applyFill="1" applyBorder="1" applyAlignment="1">
      <alignment horizontal="center" vertical="top" wrapText="1"/>
    </xf>
    <xf numFmtId="0" fontId="67" fillId="32" borderId="0" xfId="0" applyFont="1" applyFill="1" applyAlignment="1">
      <alignment horizontal="center" vertical="top" wrapText="1"/>
    </xf>
    <xf numFmtId="4" fontId="67" fillId="32" borderId="0" xfId="0" applyNumberFormat="1" applyFont="1" applyFill="1" applyAlignment="1">
      <alignment horizontal="center" vertical="top" wrapText="1"/>
    </xf>
    <xf numFmtId="0" fontId="12" fillId="32" borderId="0" xfId="0" applyFont="1" applyFill="1" applyAlignment="1">
      <alignment horizontal="right" vertical="top" wrapText="1"/>
    </xf>
    <xf numFmtId="0" fontId="13" fillId="32" borderId="0" xfId="0" applyFont="1" applyFill="1" applyBorder="1" applyAlignment="1">
      <alignment horizontal="right" vertical="top" wrapText="1"/>
    </xf>
    <xf numFmtId="0" fontId="13" fillId="32" borderId="13" xfId="0" applyFont="1" applyFill="1" applyBorder="1" applyAlignment="1">
      <alignment horizontal="right" vertical="top" wrapText="1"/>
    </xf>
    <xf numFmtId="0" fontId="12" fillId="32" borderId="13" xfId="0" applyFont="1" applyFill="1" applyBorder="1" applyAlignment="1">
      <alignment horizontal="right" vertical="top" wrapText="1"/>
    </xf>
    <xf numFmtId="0" fontId="12" fillId="32" borderId="10" xfId="0" applyFont="1" applyFill="1" applyBorder="1" applyAlignment="1" quotePrefix="1">
      <alignment horizontal="right" vertical="center" wrapText="1"/>
    </xf>
    <xf numFmtId="4" fontId="12" fillId="32" borderId="10" xfId="0" applyNumberFormat="1" applyFont="1" applyFill="1" applyBorder="1" applyAlignment="1">
      <alignment horizontal="right" vertical="top"/>
    </xf>
    <xf numFmtId="4" fontId="12" fillId="0" borderId="10" xfId="0" applyNumberFormat="1" applyFont="1" applyFill="1" applyBorder="1" applyAlignment="1">
      <alignment horizontal="right" vertical="top"/>
    </xf>
    <xf numFmtId="184" fontId="67" fillId="32" borderId="0" xfId="0" applyNumberFormat="1" applyFont="1" applyFill="1" applyBorder="1" applyAlignment="1">
      <alignment horizontal="right" vertical="top" wrapText="1"/>
    </xf>
    <xf numFmtId="4" fontId="67" fillId="32" borderId="0" xfId="0" applyNumberFormat="1" applyFont="1" applyFill="1" applyBorder="1" applyAlignment="1">
      <alignment horizontal="right" vertical="top" wrapText="1"/>
    </xf>
    <xf numFmtId="0" fontId="67" fillId="32" borderId="0" xfId="0" applyFont="1" applyFill="1" applyBorder="1" applyAlignment="1">
      <alignment horizontal="right" vertical="top" wrapText="1"/>
    </xf>
    <xf numFmtId="0" fontId="67" fillId="32" borderId="0" xfId="0" applyFont="1" applyFill="1" applyAlignment="1">
      <alignment horizontal="right" vertical="top" wrapText="1"/>
    </xf>
    <xf numFmtId="0" fontId="12" fillId="32" borderId="0" xfId="0" applyFont="1" applyFill="1" applyAlignment="1">
      <alignment/>
    </xf>
    <xf numFmtId="4" fontId="12" fillId="32" borderId="0" xfId="0" applyNumberFormat="1" applyFont="1" applyFill="1" applyAlignment="1">
      <alignment/>
    </xf>
    <xf numFmtId="4" fontId="12" fillId="32" borderId="0" xfId="0" applyNumberFormat="1" applyFont="1" applyFill="1" applyAlignment="1">
      <alignment horizontal="right"/>
    </xf>
    <xf numFmtId="0" fontId="12" fillId="32" borderId="0" xfId="0" applyFont="1" applyFill="1" applyAlignment="1">
      <alignment horizontal="center"/>
    </xf>
    <xf numFmtId="4" fontId="12" fillId="32" borderId="0" xfId="0" applyNumberFormat="1" applyFont="1" applyFill="1" applyAlignment="1">
      <alignment horizontal="center"/>
    </xf>
    <xf numFmtId="0" fontId="12" fillId="32" borderId="13" xfId="0" applyFont="1" applyFill="1" applyBorder="1" applyAlignment="1">
      <alignment horizontal="right"/>
    </xf>
    <xf numFmtId="0" fontId="12" fillId="32" borderId="13" xfId="0" applyFont="1" applyFill="1" applyBorder="1" applyAlignment="1">
      <alignment horizontal="center"/>
    </xf>
    <xf numFmtId="4" fontId="12" fillId="32" borderId="0" xfId="0" applyNumberFormat="1" applyFont="1" applyFill="1" applyBorder="1" applyAlignment="1">
      <alignment horizontal="center"/>
    </xf>
    <xf numFmtId="49" fontId="12" fillId="32" borderId="11" xfId="53" applyNumberFormat="1" applyFont="1" applyFill="1" applyBorder="1" applyAlignment="1">
      <alignment horizontal="center" vertical="center" wrapText="1"/>
      <protection/>
    </xf>
    <xf numFmtId="0" fontId="12" fillId="32" borderId="11" xfId="53" applyFont="1" applyFill="1" applyBorder="1" applyAlignment="1">
      <alignment horizontal="center" vertical="center" wrapText="1"/>
      <protection/>
    </xf>
    <xf numFmtId="0" fontId="12" fillId="32" borderId="10" xfId="0" applyFont="1" applyFill="1" applyBorder="1" applyAlignment="1">
      <alignment horizontal="center" vertical="center" wrapText="1"/>
    </xf>
    <xf numFmtId="4" fontId="12" fillId="32" borderId="10"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1" fontId="12" fillId="32" borderId="10" xfId="53" applyNumberFormat="1" applyFont="1" applyFill="1" applyBorder="1" applyAlignment="1">
      <alignment horizontal="center" vertical="center" wrapText="1"/>
      <protection/>
    </xf>
    <xf numFmtId="1" fontId="12" fillId="32" borderId="11" xfId="53" applyNumberFormat="1" applyFont="1" applyFill="1" applyBorder="1" applyAlignment="1">
      <alignment horizontal="center" vertical="center" wrapText="1"/>
      <protection/>
    </xf>
    <xf numFmtId="1" fontId="12" fillId="32" borderId="10" xfId="0" applyNumberFormat="1" applyFont="1" applyFill="1" applyBorder="1" applyAlignment="1">
      <alignment horizontal="center" vertical="center" wrapText="1"/>
    </xf>
    <xf numFmtId="3" fontId="12" fillId="32" borderId="10" xfId="0" applyNumberFormat="1" applyFont="1" applyFill="1" applyBorder="1" applyAlignment="1">
      <alignment horizontal="center" vertical="center" wrapText="1"/>
    </xf>
    <xf numFmtId="1" fontId="12" fillId="0" borderId="0" xfId="0" applyNumberFormat="1" applyFont="1" applyFill="1" applyAlignment="1">
      <alignment horizontal="center" vertical="center" wrapText="1"/>
    </xf>
    <xf numFmtId="49" fontId="12" fillId="32" borderId="10" xfId="53" applyNumberFormat="1" applyFont="1" applyFill="1" applyBorder="1" applyAlignment="1">
      <alignment horizontal="center" vertical="top" wrapText="1"/>
      <protection/>
    </xf>
    <xf numFmtId="0" fontId="13" fillId="32" borderId="11" xfId="0" applyFont="1" applyFill="1" applyBorder="1" applyAlignment="1">
      <alignment vertical="top" wrapText="1"/>
    </xf>
    <xf numFmtId="49" fontId="13" fillId="32" borderId="10" xfId="0" applyNumberFormat="1" applyFont="1" applyFill="1" applyBorder="1" applyAlignment="1">
      <alignment horizontal="center" vertical="top" wrapText="1"/>
    </xf>
    <xf numFmtId="4" fontId="13" fillId="32" borderId="10" xfId="0" applyNumberFormat="1" applyFont="1" applyFill="1" applyBorder="1" applyAlignment="1">
      <alignment horizontal="right" vertical="top" wrapText="1"/>
    </xf>
    <xf numFmtId="0" fontId="13" fillId="32" borderId="0" xfId="0" applyFont="1" applyFill="1" applyAlignment="1">
      <alignment horizontal="center" vertical="center" wrapText="1"/>
    </xf>
    <xf numFmtId="49" fontId="12" fillId="32" borderId="11" xfId="53" applyNumberFormat="1" applyFont="1" applyFill="1" applyBorder="1" applyAlignment="1">
      <alignment vertical="top" wrapText="1"/>
      <protection/>
    </xf>
    <xf numFmtId="4" fontId="12" fillId="32" borderId="10" xfId="0" applyNumberFormat="1" applyFont="1" applyFill="1" applyBorder="1" applyAlignment="1">
      <alignment horizontal="right" vertical="top" wrapText="1"/>
    </xf>
    <xf numFmtId="0" fontId="12" fillId="32" borderId="0" xfId="0" applyFont="1" applyFill="1" applyAlignment="1">
      <alignment horizontal="center" vertical="center" wrapText="1"/>
    </xf>
    <xf numFmtId="2" fontId="12" fillId="32" borderId="10" xfId="0" applyNumberFormat="1" applyFont="1" applyFill="1" applyBorder="1" applyAlignment="1">
      <alignment vertical="top" wrapText="1"/>
    </xf>
    <xf numFmtId="49" fontId="12" fillId="32" borderId="11" xfId="0" applyNumberFormat="1" applyFont="1" applyFill="1" applyBorder="1" applyAlignment="1">
      <alignment vertical="top" wrapText="1"/>
    </xf>
    <xf numFmtId="49" fontId="13" fillId="32" borderId="11" xfId="53" applyNumberFormat="1" applyFont="1" applyFill="1" applyBorder="1" applyAlignment="1">
      <alignment vertical="top" wrapText="1"/>
      <protection/>
    </xf>
    <xf numFmtId="0" fontId="13" fillId="32" borderId="0" xfId="0" applyFont="1" applyFill="1" applyAlignment="1">
      <alignment/>
    </xf>
    <xf numFmtId="49" fontId="12" fillId="32" borderId="10" xfId="53" applyNumberFormat="1" applyFont="1" applyFill="1" applyBorder="1" applyAlignment="1">
      <alignment horizontal="left" vertical="top" wrapText="1"/>
      <protection/>
    </xf>
    <xf numFmtId="4" fontId="12" fillId="32" borderId="10" xfId="53" applyNumberFormat="1" applyFont="1" applyFill="1" applyBorder="1" applyAlignment="1">
      <alignment horizontal="right" vertical="top" wrapText="1"/>
      <protection/>
    </xf>
    <xf numFmtId="0" fontId="13" fillId="32" borderId="10" xfId="0" applyNumberFormat="1" applyFont="1" applyFill="1" applyBorder="1" applyAlignment="1">
      <alignment vertical="top" wrapText="1"/>
    </xf>
    <xf numFmtId="49" fontId="14" fillId="32" borderId="10" xfId="0" applyNumberFormat="1" applyFont="1" applyFill="1" applyBorder="1" applyAlignment="1">
      <alignment horizontal="center" vertical="top" wrapText="1"/>
    </xf>
    <xf numFmtId="4" fontId="14" fillId="32" borderId="10" xfId="0" applyNumberFormat="1" applyFont="1" applyFill="1" applyBorder="1" applyAlignment="1">
      <alignment horizontal="right" vertical="top" wrapText="1"/>
    </xf>
    <xf numFmtId="0" fontId="12" fillId="0" borderId="0" xfId="0" applyFont="1" applyFill="1" applyAlignment="1">
      <alignment horizontal="left"/>
    </xf>
    <xf numFmtId="0" fontId="12" fillId="0" borderId="0" xfId="0" applyFont="1" applyFill="1" applyAlignment="1">
      <alignment horizontal="center"/>
    </xf>
    <xf numFmtId="4" fontId="12" fillId="0" borderId="0" xfId="0" applyNumberFormat="1" applyFont="1" applyFill="1" applyAlignment="1">
      <alignment horizontal="center"/>
    </xf>
    <xf numFmtId="4" fontId="12" fillId="0" borderId="0" xfId="0" applyNumberFormat="1" applyFont="1" applyFill="1" applyAlignment="1">
      <alignment horizontal="right" vertical="center"/>
    </xf>
    <xf numFmtId="0" fontId="12" fillId="35" borderId="15" xfId="0" applyFont="1" applyFill="1" applyBorder="1" applyAlignment="1">
      <alignment horizontal="center"/>
    </xf>
    <xf numFmtId="4" fontId="12" fillId="35" borderId="16" xfId="0" applyNumberFormat="1" applyFont="1" applyFill="1" applyBorder="1" applyAlignment="1">
      <alignment horizontal="center"/>
    </xf>
    <xf numFmtId="0" fontId="20" fillId="0" borderId="0" xfId="0" applyFont="1" applyFill="1" applyAlignment="1">
      <alignment horizontal="center"/>
    </xf>
    <xf numFmtId="4" fontId="20" fillId="0" borderId="0" xfId="0" applyNumberFormat="1" applyFont="1" applyFill="1" applyAlignment="1">
      <alignment horizontal="center"/>
    </xf>
    <xf numFmtId="4" fontId="12" fillId="32" borderId="0" xfId="0" applyNumberFormat="1" applyFont="1" applyFill="1" applyAlignment="1">
      <alignment horizontal="left" vertical="top" wrapText="1"/>
    </xf>
    <xf numFmtId="0" fontId="12" fillId="32" borderId="0" xfId="0" applyFont="1" applyFill="1" applyAlignment="1">
      <alignment horizontal="center" vertical="top" wrapText="1"/>
    </xf>
    <xf numFmtId="0" fontId="12" fillId="32" borderId="0" xfId="0" applyFont="1" applyFill="1" applyBorder="1" applyAlignment="1">
      <alignment/>
    </xf>
    <xf numFmtId="4" fontId="13" fillId="32" borderId="0" xfId="0" applyNumberFormat="1" applyFont="1" applyFill="1" applyBorder="1" applyAlignment="1">
      <alignment horizontal="right"/>
    </xf>
    <xf numFmtId="4" fontId="12" fillId="32" borderId="0" xfId="0" applyNumberFormat="1" applyFont="1" applyFill="1" applyBorder="1" applyAlignment="1">
      <alignment horizontal="right"/>
    </xf>
    <xf numFmtId="0" fontId="14" fillId="0" borderId="10" xfId="0" applyFont="1" applyFill="1" applyBorder="1" applyAlignment="1">
      <alignment horizontal="center" vertical="center" wrapText="1"/>
    </xf>
    <xf numFmtId="49" fontId="13" fillId="32" borderId="10" xfId="53" applyNumberFormat="1" applyFont="1" applyFill="1" applyBorder="1" applyAlignment="1">
      <alignment horizontal="center" vertical="top" wrapText="1"/>
      <protection/>
    </xf>
    <xf numFmtId="0" fontId="12" fillId="32" borderId="10" xfId="53" applyFont="1" applyFill="1" applyBorder="1" applyAlignment="1">
      <alignment horizontal="center" vertical="top" wrapText="1"/>
      <protection/>
    </xf>
    <xf numFmtId="3" fontId="12" fillId="32" borderId="10" xfId="0" applyNumberFormat="1" applyFont="1" applyFill="1" applyBorder="1" applyAlignment="1">
      <alignment horizontal="center" vertical="top" wrapText="1"/>
    </xf>
    <xf numFmtId="0" fontId="13" fillId="32" borderId="10" xfId="53" applyFont="1" applyFill="1" applyBorder="1" applyAlignment="1">
      <alignment horizontal="left" vertical="top" wrapText="1"/>
      <protection/>
    </xf>
    <xf numFmtId="0" fontId="12" fillId="32" borderId="0" xfId="0" applyFont="1" applyFill="1" applyAlignment="1">
      <alignment horizontal="center" vertical="top"/>
    </xf>
    <xf numFmtId="0" fontId="12" fillId="32" borderId="0" xfId="0" applyFont="1" applyFill="1" applyAlignment="1">
      <alignment vertical="top"/>
    </xf>
    <xf numFmtId="0" fontId="13" fillId="32" borderId="10" xfId="53" applyNumberFormat="1" applyFont="1" applyFill="1" applyBorder="1" applyAlignment="1">
      <alignment horizontal="left" vertical="top" wrapText="1"/>
      <protection/>
    </xf>
    <xf numFmtId="0" fontId="12" fillId="32" borderId="10" xfId="53" applyNumberFormat="1" applyFont="1" applyFill="1" applyBorder="1" applyAlignment="1">
      <alignment horizontal="center" vertical="top" wrapText="1"/>
      <protection/>
    </xf>
    <xf numFmtId="0" fontId="12" fillId="32" borderId="10" xfId="0" applyFont="1" applyFill="1" applyBorder="1" applyAlignment="1">
      <alignment horizontal="left" vertical="top" wrapText="1"/>
    </xf>
    <xf numFmtId="2" fontId="12" fillId="32" borderId="10" xfId="54" applyNumberFormat="1" applyFont="1" applyFill="1" applyBorder="1" applyAlignment="1">
      <alignment horizontal="left" vertical="top" wrapText="1"/>
      <protection/>
    </xf>
    <xf numFmtId="49" fontId="12" fillId="32" borderId="10" xfId="54" applyNumberFormat="1" applyFont="1" applyFill="1" applyBorder="1" applyAlignment="1">
      <alignment horizontal="center" vertical="top" wrapText="1"/>
      <protection/>
    </xf>
    <xf numFmtId="2" fontId="12" fillId="32" borderId="10" xfId="53" applyNumberFormat="1" applyFont="1" applyFill="1" applyBorder="1" applyAlignment="1">
      <alignment horizontal="center" vertical="top" wrapText="1"/>
      <protection/>
    </xf>
    <xf numFmtId="2" fontId="12" fillId="32" borderId="10" xfId="53" applyNumberFormat="1" applyFont="1" applyFill="1" applyBorder="1" applyAlignment="1">
      <alignment horizontal="left" vertical="top" wrapText="1"/>
      <protection/>
    </xf>
    <xf numFmtId="0" fontId="12" fillId="32" borderId="10" xfId="60" applyNumberFormat="1" applyFont="1" applyFill="1" applyBorder="1" applyAlignment="1">
      <alignment vertical="top" wrapText="1"/>
      <protection/>
    </xf>
    <xf numFmtId="49" fontId="12" fillId="32" borderId="10" xfId="60" applyNumberFormat="1" applyFont="1" applyFill="1" applyBorder="1" applyAlignment="1">
      <alignment horizontal="center" vertical="top" wrapText="1"/>
      <protection/>
    </xf>
    <xf numFmtId="2" fontId="12" fillId="32" borderId="10" xfId="60" applyNumberFormat="1" applyFont="1" applyFill="1" applyBorder="1" applyAlignment="1">
      <alignment vertical="top" wrapText="1"/>
      <protection/>
    </xf>
    <xf numFmtId="49" fontId="12" fillId="32" borderId="11" xfId="53" applyNumberFormat="1" applyFont="1" applyFill="1" applyBorder="1" applyAlignment="1">
      <alignment horizontal="left" vertical="top" wrapText="1"/>
      <protection/>
    </xf>
    <xf numFmtId="49" fontId="13" fillId="32" borderId="10" xfId="53" applyNumberFormat="1" applyFont="1" applyFill="1" applyBorder="1" applyAlignment="1">
      <alignment horizontal="left" vertical="top" wrapText="1"/>
      <protection/>
    </xf>
    <xf numFmtId="2" fontId="12" fillId="32" borderId="11" xfId="0" applyNumberFormat="1" applyFont="1" applyFill="1" applyBorder="1" applyAlignment="1">
      <alignment vertical="top" wrapText="1"/>
    </xf>
    <xf numFmtId="49" fontId="13" fillId="32" borderId="10" xfId="54" applyNumberFormat="1" applyFont="1" applyFill="1" applyBorder="1" applyAlignment="1">
      <alignment horizontal="left" vertical="top" wrapText="1"/>
      <protection/>
    </xf>
    <xf numFmtId="49" fontId="13" fillId="32" borderId="10" xfId="54" applyNumberFormat="1" applyFont="1" applyFill="1" applyBorder="1" applyAlignment="1">
      <alignment horizontal="center" vertical="top" wrapText="1"/>
      <protection/>
    </xf>
    <xf numFmtId="49" fontId="12" fillId="32" borderId="10" xfId="54" applyNumberFormat="1" applyFont="1" applyFill="1" applyBorder="1" applyAlignment="1">
      <alignment horizontal="left" vertical="top" wrapText="1"/>
      <protection/>
    </xf>
    <xf numFmtId="49" fontId="12" fillId="32" borderId="10" xfId="54" applyNumberFormat="1" applyFont="1" applyFill="1" applyBorder="1" applyAlignment="1">
      <alignment horizontal="center" vertical="top"/>
      <protection/>
    </xf>
    <xf numFmtId="0" fontId="13" fillId="32" borderId="10" xfId="0" applyFont="1" applyFill="1" applyBorder="1" applyAlignment="1">
      <alignment horizontal="left" vertical="top" wrapText="1"/>
    </xf>
    <xf numFmtId="49" fontId="12" fillId="32" borderId="17" xfId="0" applyNumberFormat="1" applyFont="1" applyFill="1" applyBorder="1" applyAlignment="1" applyProtection="1">
      <alignment horizontal="left" vertical="top" wrapText="1"/>
      <protection/>
    </xf>
    <xf numFmtId="0" fontId="13" fillId="32" borderId="10" xfId="53" applyFont="1" applyFill="1" applyBorder="1" applyAlignment="1">
      <alignment horizontal="center" vertical="top" wrapText="1"/>
      <protection/>
    </xf>
    <xf numFmtId="0" fontId="13" fillId="32" borderId="0" xfId="0" applyFont="1" applyFill="1" applyAlignment="1">
      <alignment vertical="top"/>
    </xf>
    <xf numFmtId="4" fontId="12" fillId="32" borderId="0" xfId="0" applyNumberFormat="1" applyFont="1" applyFill="1" applyAlignment="1">
      <alignment horizontal="right" vertical="top" wrapText="1"/>
    </xf>
    <xf numFmtId="49" fontId="12" fillId="32" borderId="10" xfId="53" applyNumberFormat="1" applyFont="1" applyFill="1" applyBorder="1" applyAlignment="1">
      <alignment horizontal="center" vertical="center" wrapText="1"/>
      <protection/>
    </xf>
    <xf numFmtId="0" fontId="12" fillId="32" borderId="10" xfId="53" applyFont="1" applyFill="1" applyBorder="1" applyAlignment="1">
      <alignment horizontal="center" vertical="center" wrapText="1"/>
      <protection/>
    </xf>
    <xf numFmtId="0" fontId="12" fillId="32" borderId="10" xfId="53" applyFont="1" applyFill="1" applyBorder="1" applyAlignment="1">
      <alignment horizontal="center" vertical="center" textRotation="90" wrapText="1"/>
      <protection/>
    </xf>
    <xf numFmtId="49" fontId="12" fillId="32" borderId="0" xfId="0" applyNumberFormat="1" applyFont="1" applyFill="1" applyAlignment="1">
      <alignment horizontal="center" vertical="top"/>
    </xf>
    <xf numFmtId="0" fontId="12" fillId="32" borderId="0" xfId="0" applyNumberFormat="1" applyFont="1" applyFill="1" applyAlignment="1">
      <alignment/>
    </xf>
    <xf numFmtId="49" fontId="12" fillId="32" borderId="0" xfId="0" applyNumberFormat="1" applyFont="1" applyFill="1" applyAlignment="1">
      <alignment horizontal="center"/>
    </xf>
    <xf numFmtId="0" fontId="2" fillId="32" borderId="0" xfId="0" applyFont="1" applyFill="1" applyAlignment="1">
      <alignment/>
    </xf>
    <xf numFmtId="0" fontId="12" fillId="32" borderId="0" xfId="0" applyFont="1" applyFill="1" applyAlignment="1">
      <alignment horizontal="right" vertical="center" wrapText="1"/>
    </xf>
    <xf numFmtId="4" fontId="12" fillId="32" borderId="0" xfId="0" applyNumberFormat="1" applyFont="1" applyFill="1" applyAlignment="1">
      <alignment horizontal="right" vertical="center" wrapText="1"/>
    </xf>
    <xf numFmtId="0" fontId="13" fillId="32" borderId="0" xfId="0" applyFont="1" applyFill="1" applyAlignment="1">
      <alignment horizontal="center" vertical="top"/>
    </xf>
    <xf numFmtId="0" fontId="13" fillId="32" borderId="0" xfId="0" applyFont="1" applyFill="1" applyAlignment="1">
      <alignment horizontal="center"/>
    </xf>
    <xf numFmtId="4" fontId="13" fillId="32" borderId="0" xfId="0" applyNumberFormat="1" applyFont="1" applyFill="1" applyAlignment="1">
      <alignment horizontal="center"/>
    </xf>
    <xf numFmtId="0" fontId="12" fillId="32" borderId="10" xfId="0" applyNumberFormat="1" applyFont="1" applyFill="1" applyBorder="1" applyAlignment="1">
      <alignment horizontal="center" vertical="center" wrapText="1"/>
    </xf>
    <xf numFmtId="4" fontId="13" fillId="32" borderId="10" xfId="0" applyNumberFormat="1" applyFont="1" applyFill="1" applyBorder="1" applyAlignment="1">
      <alignment vertical="top" wrapText="1"/>
    </xf>
    <xf numFmtId="0" fontId="21" fillId="32" borderId="0" xfId="0" applyFont="1" applyFill="1" applyAlignment="1">
      <alignment/>
    </xf>
    <xf numFmtId="2" fontId="13" fillId="32" borderId="10" xfId="0" applyNumberFormat="1" applyFont="1" applyFill="1" applyBorder="1" applyAlignment="1">
      <alignment vertical="top" wrapText="1"/>
    </xf>
    <xf numFmtId="4" fontId="12" fillId="32" borderId="10" xfId="0" applyNumberFormat="1" applyFont="1" applyFill="1" applyBorder="1" applyAlignment="1">
      <alignment vertical="top" wrapText="1"/>
    </xf>
    <xf numFmtId="49" fontId="12" fillId="32" borderId="10" xfId="0" applyNumberFormat="1" applyFont="1" applyFill="1" applyBorder="1" applyAlignment="1">
      <alignment horizontal="center" vertical="justify" wrapText="1"/>
    </xf>
    <xf numFmtId="0" fontId="12" fillId="32" borderId="11" xfId="0" applyFont="1" applyFill="1" applyBorder="1" applyAlignment="1">
      <alignment vertical="top" wrapText="1"/>
    </xf>
    <xf numFmtId="4" fontId="12" fillId="0" borderId="10" xfId="0" applyNumberFormat="1" applyFont="1" applyFill="1" applyBorder="1" applyAlignment="1">
      <alignment horizontal="right" vertical="top" wrapText="1"/>
    </xf>
    <xf numFmtId="49" fontId="12" fillId="0" borderId="10" xfId="54" applyNumberFormat="1" applyFont="1" applyFill="1" applyBorder="1" applyAlignment="1">
      <alignment horizontal="center" vertical="top" wrapText="1"/>
      <protection/>
    </xf>
    <xf numFmtId="49" fontId="12" fillId="0" borderId="10" xfId="0" applyNumberFormat="1" applyFont="1" applyFill="1" applyBorder="1" applyAlignment="1">
      <alignment horizontal="center" vertical="top" wrapText="1"/>
    </xf>
    <xf numFmtId="0" fontId="2" fillId="0" borderId="0" xfId="0" applyFont="1" applyFill="1" applyAlignment="1">
      <alignment/>
    </xf>
    <xf numFmtId="2" fontId="12" fillId="0" borderId="10" xfId="0" applyNumberFormat="1" applyFont="1" applyFill="1" applyBorder="1" applyAlignment="1">
      <alignment vertical="top" wrapText="1"/>
    </xf>
    <xf numFmtId="49" fontId="12" fillId="0" borderId="10" xfId="54" applyNumberFormat="1" applyFont="1" applyFill="1" applyBorder="1" applyAlignment="1">
      <alignment horizontal="left" vertical="top" wrapText="1"/>
      <protection/>
    </xf>
    <xf numFmtId="0" fontId="13" fillId="32" borderId="10" xfId="0" applyNumberFormat="1" applyFont="1" applyFill="1" applyBorder="1" applyAlignment="1">
      <alignment horizontal="left" vertical="top" wrapText="1"/>
    </xf>
    <xf numFmtId="174" fontId="13" fillId="32" borderId="10" xfId="0" applyNumberFormat="1" applyFont="1" applyFill="1" applyBorder="1" applyAlignment="1">
      <alignment wrapText="1"/>
    </xf>
    <xf numFmtId="49" fontId="13" fillId="32" borderId="10" xfId="0" applyNumberFormat="1" applyFont="1" applyFill="1" applyBorder="1" applyAlignment="1">
      <alignment horizontal="center" wrapText="1"/>
    </xf>
    <xf numFmtId="4" fontId="12" fillId="32" borderId="0" xfId="0" applyNumberFormat="1" applyFont="1" applyFill="1" applyAlignment="1">
      <alignment/>
    </xf>
    <xf numFmtId="0" fontId="6" fillId="0" borderId="14" xfId="53" applyFont="1" applyBorder="1" applyAlignment="1">
      <alignment horizontal="center" vertical="center" wrapText="1"/>
      <protection/>
    </xf>
    <xf numFmtId="0" fontId="6" fillId="0" borderId="10" xfId="73" applyNumberFormat="1" applyFont="1" applyBorder="1" applyAlignment="1">
      <alignment horizontal="center" vertical="center" wrapText="1"/>
    </xf>
    <xf numFmtId="0" fontId="0" fillId="0" borderId="0" xfId="0" applyFont="1" applyAlignment="1">
      <alignment horizontal="center"/>
    </xf>
    <xf numFmtId="0" fontId="7" fillId="0" borderId="10" xfId="59" applyFont="1" applyBorder="1" applyAlignment="1">
      <alignment horizontal="center" vertical="center" wrapText="1"/>
      <protection/>
    </xf>
    <xf numFmtId="0" fontId="6" fillId="0" borderId="10" xfId="73" applyNumberFormat="1" applyFont="1" applyBorder="1" applyAlignment="1">
      <alignment horizontal="center" vertical="center"/>
    </xf>
    <xf numFmtId="0" fontId="0" fillId="0" borderId="0" xfId="0" applyFont="1" applyAlignment="1">
      <alignment/>
    </xf>
    <xf numFmtId="0" fontId="13" fillId="32" borderId="0" xfId="0" applyFont="1" applyFill="1" applyAlignment="1">
      <alignment horizontal="right"/>
    </xf>
    <xf numFmtId="0" fontId="14" fillId="32" borderId="0" xfId="0" applyFont="1" applyFill="1" applyAlignment="1">
      <alignment/>
    </xf>
    <xf numFmtId="0" fontId="13" fillId="32" borderId="0" xfId="0" applyFont="1" applyFill="1" applyAlignment="1">
      <alignment horizontal="center" wrapText="1"/>
    </xf>
    <xf numFmtId="0" fontId="12" fillId="32" borderId="0" xfId="0" applyFont="1" applyFill="1" applyAlignment="1">
      <alignment horizontal="center" wrapText="1"/>
    </xf>
    <xf numFmtId="0" fontId="12" fillId="32" borderId="14" xfId="0" applyFont="1" applyFill="1" applyBorder="1" applyAlignment="1">
      <alignment horizontal="center" vertical="center" wrapText="1"/>
    </xf>
    <xf numFmtId="0" fontId="14" fillId="32" borderId="0" xfId="0" applyFont="1" applyFill="1" applyAlignment="1">
      <alignment horizontal="center" vertical="center" wrapText="1"/>
    </xf>
    <xf numFmtId="0" fontId="14" fillId="32" borderId="10" xfId="0" applyFont="1" applyFill="1" applyBorder="1" applyAlignment="1">
      <alignment horizontal="center" wrapText="1"/>
    </xf>
    <xf numFmtId="0" fontId="12" fillId="32" borderId="10" xfId="0" applyFont="1" applyFill="1" applyBorder="1" applyAlignment="1">
      <alignment horizontal="center"/>
    </xf>
    <xf numFmtId="0" fontId="12" fillId="32" borderId="10" xfId="53" applyFont="1" applyFill="1" applyBorder="1" applyAlignment="1">
      <alignment/>
      <protection/>
    </xf>
    <xf numFmtId="4" fontId="12" fillId="32" borderId="10" xfId="0" applyNumberFormat="1" applyFont="1" applyFill="1" applyBorder="1" applyAlignment="1">
      <alignment horizontal="right"/>
    </xf>
    <xf numFmtId="4" fontId="12" fillId="32" borderId="10" xfId="0" applyNumberFormat="1" applyFont="1" applyFill="1" applyBorder="1" applyAlignment="1">
      <alignment/>
    </xf>
    <xf numFmtId="0" fontId="14" fillId="36" borderId="0" xfId="0" applyFont="1" applyFill="1" applyAlignment="1">
      <alignment/>
    </xf>
    <xf numFmtId="0" fontId="12" fillId="32" borderId="10" xfId="0" applyFont="1" applyFill="1" applyBorder="1" applyAlignment="1">
      <alignment/>
    </xf>
    <xf numFmtId="0" fontId="14" fillId="37" borderId="0" xfId="0" applyFont="1" applyFill="1" applyAlignment="1">
      <alignment/>
    </xf>
    <xf numFmtId="0" fontId="13" fillId="32" borderId="10" xfId="0" applyFont="1" applyFill="1" applyBorder="1" applyAlignment="1">
      <alignment/>
    </xf>
    <xf numFmtId="4" fontId="13" fillId="32" borderId="10" xfId="72" applyNumberFormat="1" applyFont="1" applyFill="1" applyBorder="1" applyAlignment="1">
      <alignment horizontal="right"/>
    </xf>
    <xf numFmtId="0" fontId="68" fillId="0" borderId="0" xfId="0" applyFont="1" applyAlignment="1">
      <alignment horizontal="center" vertical="center"/>
    </xf>
    <xf numFmtId="0" fontId="14" fillId="32" borderId="0" xfId="0" applyFont="1" applyFill="1" applyAlignment="1">
      <alignment vertical="distributed" wrapText="1"/>
    </xf>
    <xf numFmtId="0" fontId="69" fillId="0" borderId="0" xfId="0" applyFont="1" applyAlignment="1">
      <alignment horizontal="left" vertical="top" wrapText="1" indent="1"/>
    </xf>
    <xf numFmtId="0" fontId="67" fillId="0" borderId="0" xfId="0" applyFont="1" applyAlignment="1">
      <alignment horizontal="left" vertical="top" wrapText="1" indent="1"/>
    </xf>
    <xf numFmtId="0" fontId="12" fillId="32" borderId="0" xfId="0" applyFont="1" applyFill="1" applyAlignment="1">
      <alignment horizontal="left" vertical="top" wrapText="1" indent="1"/>
    </xf>
    <xf numFmtId="0" fontId="69" fillId="0" borderId="0" xfId="0" applyFont="1" applyAlignment="1">
      <alignment horizontal="left" vertical="top" wrapText="1"/>
    </xf>
    <xf numFmtId="0" fontId="67" fillId="0" borderId="0" xfId="0" applyFont="1" applyAlignment="1">
      <alignment horizontal="left" vertical="top" wrapText="1"/>
    </xf>
    <xf numFmtId="4" fontId="12" fillId="32" borderId="0" xfId="0" applyNumberFormat="1" applyFont="1" applyFill="1" applyAlignment="1">
      <alignment horizontal="right"/>
    </xf>
    <xf numFmtId="4" fontId="12" fillId="32" borderId="0" xfId="0" applyNumberFormat="1" applyFont="1" applyFill="1" applyBorder="1" applyAlignment="1">
      <alignment horizontal="right"/>
    </xf>
    <xf numFmtId="0" fontId="12" fillId="32" borderId="0" xfId="0" applyFont="1" applyFill="1" applyAlignment="1">
      <alignment horizontal="right"/>
    </xf>
    <xf numFmtId="0" fontId="6" fillId="32" borderId="0" xfId="0" applyFont="1" applyFill="1" applyAlignment="1">
      <alignment horizontal="right"/>
    </xf>
    <xf numFmtId="0" fontId="6" fillId="0" borderId="11" xfId="73" applyNumberFormat="1" applyFont="1" applyBorder="1" applyAlignment="1">
      <alignment horizontal="center" vertical="center" wrapText="1"/>
    </xf>
    <xf numFmtId="0" fontId="6" fillId="0" borderId="11" xfId="73" applyNumberFormat="1" applyFont="1" applyBorder="1" applyAlignment="1">
      <alignment horizontal="center" vertical="center"/>
    </xf>
    <xf numFmtId="4" fontId="4" fillId="0" borderId="11" xfId="59" applyNumberFormat="1" applyFont="1" applyFill="1" applyBorder="1" applyAlignment="1">
      <alignment horizontal="right" vertical="center"/>
      <protection/>
    </xf>
    <xf numFmtId="0" fontId="6" fillId="0" borderId="0" xfId="73" applyNumberFormat="1" applyFont="1" applyFill="1" applyBorder="1" applyAlignment="1">
      <alignment horizontal="center" vertical="center" wrapText="1"/>
    </xf>
    <xf numFmtId="0" fontId="0" fillId="0" borderId="0" xfId="0" applyFont="1" applyBorder="1" applyAlignment="1">
      <alignment/>
    </xf>
    <xf numFmtId="4" fontId="17" fillId="0" borderId="0" xfId="58" applyNumberFormat="1" applyFont="1" applyBorder="1" applyAlignment="1" applyProtection="1">
      <alignment horizontal="right" vertical="center" wrapText="1"/>
      <protection/>
    </xf>
    <xf numFmtId="4" fontId="4" fillId="0" borderId="0" xfId="59" applyNumberFormat="1" applyFont="1" applyFill="1" applyBorder="1" applyAlignment="1">
      <alignment horizontal="right" vertical="center"/>
      <protection/>
    </xf>
    <xf numFmtId="4" fontId="13" fillId="32" borderId="10" xfId="0" applyNumberFormat="1" applyFont="1" applyFill="1" applyBorder="1" applyAlignment="1">
      <alignment horizontal="right" vertical="top"/>
    </xf>
    <xf numFmtId="184" fontId="12" fillId="32" borderId="0" xfId="0" applyNumberFormat="1" applyFont="1" applyFill="1" applyAlignment="1">
      <alignment horizontal="center" vertical="top"/>
    </xf>
    <xf numFmtId="184" fontId="12" fillId="32" borderId="0" xfId="0" applyNumberFormat="1" applyFont="1" applyFill="1" applyAlignment="1">
      <alignment/>
    </xf>
    <xf numFmtId="184" fontId="12" fillId="32" borderId="0" xfId="0" applyNumberFormat="1" applyFont="1" applyFill="1" applyAlignment="1">
      <alignment horizontal="center"/>
    </xf>
    <xf numFmtId="184" fontId="2" fillId="32" borderId="0" xfId="0" applyNumberFormat="1" applyFont="1" applyFill="1" applyAlignment="1">
      <alignment/>
    </xf>
    <xf numFmtId="0" fontId="12" fillId="35" borderId="0" xfId="0" applyFont="1" applyFill="1" applyAlignment="1">
      <alignment vertical="top"/>
    </xf>
    <xf numFmtId="0" fontId="2" fillId="35" borderId="0" xfId="0" applyFont="1" applyFill="1" applyAlignment="1">
      <alignment/>
    </xf>
    <xf numFmtId="0" fontId="6" fillId="0" borderId="10" xfId="53" applyFont="1" applyFill="1" applyBorder="1" applyAlignment="1">
      <alignment horizontal="center" vertical="top" wrapText="1"/>
      <protection/>
    </xf>
    <xf numFmtId="49" fontId="5" fillId="0" borderId="10" xfId="53" applyNumberFormat="1" applyFont="1" applyFill="1" applyBorder="1" applyAlignment="1">
      <alignment horizontal="center" vertical="top" wrapText="1"/>
      <protection/>
    </xf>
    <xf numFmtId="0" fontId="5" fillId="0" borderId="10" xfId="53" applyFont="1" applyFill="1" applyBorder="1" applyAlignment="1">
      <alignment horizontal="center" vertical="top" wrapText="1"/>
      <protection/>
    </xf>
    <xf numFmtId="49" fontId="6" fillId="0" borderId="10" xfId="53" applyNumberFormat="1" applyFont="1" applyFill="1" applyBorder="1" applyAlignment="1">
      <alignment horizontal="center" vertical="top" wrapText="1"/>
      <protection/>
    </xf>
    <xf numFmtId="49" fontId="6" fillId="0" borderId="10" xfId="53" applyNumberFormat="1" applyFont="1" applyFill="1" applyBorder="1" applyAlignment="1">
      <alignment horizontal="left" vertical="top" wrapText="1"/>
      <protection/>
    </xf>
    <xf numFmtId="0" fontId="6" fillId="0" borderId="10" xfId="53" applyFont="1" applyFill="1" applyBorder="1" applyAlignment="1">
      <alignment horizontal="left" vertical="top" wrapText="1"/>
      <protection/>
    </xf>
    <xf numFmtId="0" fontId="6" fillId="0" borderId="10" xfId="53" applyNumberFormat="1" applyFont="1" applyFill="1" applyBorder="1" applyAlignment="1">
      <alignment horizontal="left" vertical="top" wrapText="1"/>
      <protection/>
    </xf>
    <xf numFmtId="0" fontId="7" fillId="0" borderId="10" xfId="0" applyFont="1" applyFill="1" applyBorder="1" applyAlignment="1">
      <alignment horizontal="justify" vertical="top" wrapText="1"/>
    </xf>
    <xf numFmtId="176" fontId="6" fillId="0" borderId="10" xfId="53" applyNumberFormat="1" applyFont="1" applyFill="1" applyBorder="1" applyAlignment="1">
      <alignment horizontal="left" vertical="top" wrapText="1"/>
      <protection/>
    </xf>
    <xf numFmtId="0" fontId="6" fillId="0" borderId="10" xfId="53" applyFont="1" applyFill="1" applyBorder="1" applyAlignment="1">
      <alignment vertical="top" wrapText="1"/>
      <protection/>
    </xf>
    <xf numFmtId="0" fontId="7" fillId="0" borderId="10" xfId="0" applyFont="1" applyFill="1" applyBorder="1" applyAlignment="1">
      <alignment horizontal="left" vertical="top" wrapText="1"/>
    </xf>
    <xf numFmtId="0" fontId="7" fillId="0" borderId="10" xfId="0" applyFont="1" applyFill="1" applyBorder="1" applyAlignment="1">
      <alignment vertical="top" wrapText="1"/>
    </xf>
    <xf numFmtId="0" fontId="7" fillId="0" borderId="10" xfId="0" applyFont="1" applyFill="1" applyBorder="1" applyAlignment="1">
      <alignment horizontal="justify" vertical="top"/>
    </xf>
    <xf numFmtId="49" fontId="7" fillId="0" borderId="10" xfId="53" applyNumberFormat="1" applyFont="1" applyFill="1" applyBorder="1" applyAlignment="1">
      <alignment horizontal="center" vertical="top" wrapText="1"/>
      <protection/>
    </xf>
    <xf numFmtId="49" fontId="4" fillId="0" borderId="10" xfId="53" applyNumberFormat="1" applyFont="1" applyFill="1" applyBorder="1" applyAlignment="1">
      <alignment horizontal="center" vertical="top" wrapText="1"/>
      <protection/>
    </xf>
    <xf numFmtId="0" fontId="7" fillId="0" borderId="10" xfId="0" applyFont="1" applyFill="1" applyBorder="1" applyAlignment="1">
      <alignment horizontal="center" vertical="top" wrapText="1"/>
    </xf>
    <xf numFmtId="177" fontId="6" fillId="0" borderId="10" xfId="53" applyNumberFormat="1" applyFont="1" applyFill="1" applyBorder="1" applyAlignment="1">
      <alignment horizontal="left" vertical="top" wrapText="1"/>
      <protection/>
    </xf>
    <xf numFmtId="0" fontId="6" fillId="0" borderId="10" xfId="60" applyNumberFormat="1" applyFont="1" applyFill="1" applyBorder="1" applyAlignment="1">
      <alignment horizontal="left" vertical="top" wrapText="1"/>
      <protection/>
    </xf>
    <xf numFmtId="0" fontId="6" fillId="0" borderId="10" xfId="0" applyFont="1" applyFill="1" applyBorder="1" applyAlignment="1">
      <alignment horizontal="left" vertical="center" wrapText="1"/>
    </xf>
    <xf numFmtId="0" fontId="6" fillId="0" borderId="10" xfId="0" applyNumberFormat="1" applyFont="1" applyFill="1" applyBorder="1" applyAlignment="1">
      <alignment horizontal="left" vertical="top" wrapText="1"/>
    </xf>
    <xf numFmtId="2" fontId="6" fillId="0" borderId="10" xfId="53" applyNumberFormat="1" applyFont="1" applyFill="1" applyBorder="1" applyAlignment="1">
      <alignment horizontal="left" vertical="top" wrapText="1"/>
      <protection/>
    </xf>
    <xf numFmtId="0" fontId="6" fillId="0" borderId="10" xfId="0" applyNumberFormat="1" applyFont="1" applyFill="1" applyBorder="1" applyAlignment="1">
      <alignment vertical="top" wrapText="1"/>
    </xf>
    <xf numFmtId="2" fontId="6" fillId="0" borderId="10" xfId="0" applyNumberFormat="1" applyFont="1" applyFill="1" applyBorder="1" applyAlignment="1">
      <alignment vertical="top" wrapText="1"/>
    </xf>
    <xf numFmtId="0" fontId="7" fillId="0" borderId="10" xfId="0" applyNumberFormat="1" applyFont="1" applyFill="1" applyBorder="1" applyAlignment="1">
      <alignment horizontal="left" vertical="top" wrapText="1"/>
    </xf>
    <xf numFmtId="0" fontId="6" fillId="0" borderId="18" xfId="0" applyNumberFormat="1" applyFont="1" applyFill="1" applyBorder="1" applyAlignment="1">
      <alignment horizontal="left" vertical="top" wrapText="1"/>
    </xf>
    <xf numFmtId="0" fontId="65" fillId="0" borderId="10" xfId="0" applyFont="1" applyFill="1" applyBorder="1" applyAlignment="1">
      <alignment horizontal="left" vertical="top" wrapText="1"/>
    </xf>
    <xf numFmtId="0" fontId="12" fillId="0" borderId="10" xfId="0" applyFont="1" applyFill="1" applyBorder="1" applyAlignment="1">
      <alignment horizontal="center" vertical="top"/>
    </xf>
    <xf numFmtId="0" fontId="12" fillId="0" borderId="10" xfId="0" applyNumberFormat="1" applyFont="1" applyFill="1" applyBorder="1" applyAlignment="1">
      <alignment vertical="top" wrapText="1"/>
    </xf>
    <xf numFmtId="4" fontId="12" fillId="0" borderId="10" xfId="0" applyNumberFormat="1" applyFont="1" applyFill="1" applyBorder="1" applyAlignment="1">
      <alignment vertical="top"/>
    </xf>
    <xf numFmtId="2" fontId="12" fillId="0" borderId="10" xfId="0" applyNumberFormat="1" applyFont="1" applyFill="1" applyBorder="1" applyAlignment="1">
      <alignment horizontal="left" vertical="top" wrapText="1"/>
    </xf>
    <xf numFmtId="0" fontId="12" fillId="0" borderId="10" xfId="53" applyNumberFormat="1" applyFont="1" applyFill="1" applyBorder="1" applyAlignment="1">
      <alignment horizontal="left" vertical="top" wrapText="1"/>
      <protection/>
    </xf>
    <xf numFmtId="49" fontId="12" fillId="0" borderId="19" xfId="0" applyNumberFormat="1" applyFont="1" applyFill="1" applyBorder="1" applyAlignment="1">
      <alignment horizontal="center" vertical="top"/>
    </xf>
    <xf numFmtId="2" fontId="14" fillId="0" borderId="0" xfId="0" applyNumberFormat="1" applyFont="1" applyFill="1" applyAlignment="1">
      <alignment horizontal="left" vertical="top" wrapText="1"/>
    </xf>
    <xf numFmtId="0" fontId="12" fillId="0" borderId="10" xfId="53" applyFont="1" applyFill="1" applyBorder="1" applyAlignment="1">
      <alignment horizontal="left" vertical="top" wrapText="1"/>
      <protection/>
    </xf>
    <xf numFmtId="2" fontId="12" fillId="0" borderId="10" xfId="53" applyNumberFormat="1" applyFont="1" applyFill="1" applyBorder="1" applyAlignment="1">
      <alignment horizontal="left" vertical="top" wrapText="1"/>
      <protection/>
    </xf>
    <xf numFmtId="2" fontId="12" fillId="0" borderId="18" xfId="0" applyNumberFormat="1" applyFont="1" applyFill="1" applyBorder="1" applyAlignment="1">
      <alignment horizontal="left" vertical="top" wrapText="1"/>
    </xf>
    <xf numFmtId="0" fontId="12" fillId="0" borderId="10" xfId="0" applyNumberFormat="1" applyFont="1" applyFill="1" applyBorder="1" applyAlignment="1">
      <alignment horizontal="left" vertical="top" wrapText="1"/>
    </xf>
    <xf numFmtId="0" fontId="14" fillId="0" borderId="18" xfId="0" applyNumberFormat="1" applyFont="1" applyFill="1" applyBorder="1" applyAlignment="1">
      <alignment horizontal="left" vertical="top" wrapText="1"/>
    </xf>
    <xf numFmtId="0" fontId="12" fillId="0" borderId="18" xfId="0" applyNumberFormat="1" applyFont="1" applyFill="1" applyBorder="1" applyAlignment="1">
      <alignment horizontal="left" vertical="top" wrapText="1"/>
    </xf>
    <xf numFmtId="184" fontId="12" fillId="0" borderId="10" xfId="0" applyNumberFormat="1" applyFont="1" applyFill="1" applyBorder="1" applyAlignment="1">
      <alignment vertical="top" wrapText="1"/>
    </xf>
    <xf numFmtId="184" fontId="12" fillId="0" borderId="11" xfId="0" applyNumberFormat="1" applyFont="1" applyFill="1" applyBorder="1" applyAlignment="1">
      <alignment vertical="top" wrapText="1"/>
    </xf>
    <xf numFmtId="184" fontId="12" fillId="0" borderId="10" xfId="0" applyNumberFormat="1" applyFont="1" applyFill="1" applyBorder="1" applyAlignment="1">
      <alignment horizontal="right" vertical="top"/>
    </xf>
    <xf numFmtId="4" fontId="65" fillId="0" borderId="10" xfId="0" applyNumberFormat="1" applyFont="1" applyBorder="1" applyAlignment="1">
      <alignment horizontal="right" vertical="center" wrapText="1"/>
    </xf>
    <xf numFmtId="0" fontId="7" fillId="0" borderId="10" xfId="60" applyFont="1" applyBorder="1" applyAlignment="1">
      <alignment horizontal="center" vertical="center" wrapText="1"/>
      <protection/>
    </xf>
    <xf numFmtId="49" fontId="6" fillId="0" borderId="0" xfId="0" applyNumberFormat="1" applyFont="1" applyFill="1" applyAlignment="1">
      <alignment horizontal="justify" vertical="top" wrapText="1"/>
    </xf>
    <xf numFmtId="49" fontId="5" fillId="32" borderId="0" xfId="0" applyNumberFormat="1" applyFont="1" applyFill="1" applyAlignment="1">
      <alignment horizontal="justify" vertical="top" wrapText="1"/>
    </xf>
    <xf numFmtId="0" fontId="6" fillId="0" borderId="0" xfId="0" applyFont="1" applyFill="1" applyAlignment="1">
      <alignment horizontal="justify" vertical="top" wrapText="1"/>
    </xf>
    <xf numFmtId="2" fontId="6" fillId="0" borderId="0" xfId="0" applyNumberFormat="1" applyFont="1" applyFill="1" applyAlignment="1">
      <alignment horizontal="justify" vertical="top" wrapText="1"/>
    </xf>
    <xf numFmtId="49" fontId="6" fillId="32" borderId="0" xfId="0" applyNumberFormat="1" applyFont="1" applyFill="1" applyAlignment="1">
      <alignment horizontal="justify" vertical="top" wrapText="1"/>
    </xf>
    <xf numFmtId="49" fontId="5" fillId="0" borderId="0" xfId="0" applyNumberFormat="1" applyFont="1" applyFill="1" applyAlignment="1">
      <alignment horizontal="justify" vertical="top" wrapText="1"/>
    </xf>
    <xf numFmtId="2" fontId="6" fillId="32" borderId="0" xfId="0" applyNumberFormat="1" applyFont="1" applyFill="1" applyAlignment="1">
      <alignment horizontal="justify" vertical="center" wrapText="1"/>
    </xf>
    <xf numFmtId="2" fontId="6" fillId="32" borderId="0" xfId="0" applyNumberFormat="1" applyFont="1" applyFill="1" applyAlignment="1">
      <alignment horizontal="justify" vertical="top" wrapText="1"/>
    </xf>
    <xf numFmtId="0" fontId="5" fillId="0" borderId="0" xfId="0" applyFont="1" applyFill="1" applyAlignment="1">
      <alignment horizontal="left" vertical="center" wrapText="1"/>
    </xf>
    <xf numFmtId="0" fontId="0" fillId="0" borderId="0" xfId="0" applyFill="1" applyAlignment="1">
      <alignment horizontal="left" wrapText="1"/>
    </xf>
    <xf numFmtId="0" fontId="5" fillId="0" borderId="0" xfId="0" applyFont="1" applyFill="1" applyAlignment="1">
      <alignment horizontal="left" wrapText="1"/>
    </xf>
    <xf numFmtId="49" fontId="5" fillId="0" borderId="0" xfId="0" applyNumberFormat="1" applyFont="1" applyFill="1" applyAlignment="1">
      <alignment horizontal="center" vertical="top" wrapText="1"/>
    </xf>
    <xf numFmtId="0" fontId="5" fillId="0" borderId="0" xfId="0" applyFont="1" applyFill="1" applyAlignment="1">
      <alignment horizontal="center" vertical="top" wrapText="1"/>
    </xf>
    <xf numFmtId="0" fontId="5" fillId="0" borderId="0" xfId="0" applyFont="1" applyFill="1" applyAlignment="1">
      <alignment horizontal="center" vertical="top"/>
    </xf>
    <xf numFmtId="0" fontId="5" fillId="0" borderId="0" xfId="0" applyFont="1" applyFill="1" applyAlignment="1">
      <alignment horizontal="justify" vertical="top" wrapText="1"/>
    </xf>
    <xf numFmtId="0" fontId="5" fillId="0" borderId="0" xfId="0" applyFont="1" applyFill="1" applyAlignment="1">
      <alignment horizontal="justify" vertical="top"/>
    </xf>
    <xf numFmtId="2" fontId="6" fillId="0" borderId="0" xfId="0" applyNumberFormat="1" applyFont="1" applyFill="1" applyAlignment="1">
      <alignment horizontal="center" vertical="top" wrapText="1"/>
    </xf>
    <xf numFmtId="49" fontId="9" fillId="0" borderId="0" xfId="0" applyNumberFormat="1" applyFont="1" applyFill="1" applyBorder="1" applyAlignment="1">
      <alignment horizontal="center" vertical="top" wrapText="1"/>
    </xf>
    <xf numFmtId="0" fontId="5" fillId="0" borderId="0" xfId="0" applyFont="1" applyFill="1" applyAlignment="1">
      <alignment horizontal="right" vertical="top"/>
    </xf>
    <xf numFmtId="49" fontId="5" fillId="0" borderId="0" xfId="0" applyNumberFormat="1" applyFont="1" applyFill="1" applyAlignment="1">
      <alignment horizontal="left" vertical="top" wrapText="1"/>
    </xf>
    <xf numFmtId="0" fontId="5" fillId="0" borderId="0" xfId="0" applyFont="1" applyFill="1" applyAlignment="1">
      <alignment horizontal="left" vertical="top" wrapText="1"/>
    </xf>
    <xf numFmtId="0" fontId="6" fillId="32" borderId="13" xfId="0" applyFont="1" applyFill="1" applyBorder="1" applyAlignment="1">
      <alignment horizontal="justify" vertical="top" wrapText="1"/>
    </xf>
    <xf numFmtId="0" fontId="6" fillId="32" borderId="0" xfId="0" applyFont="1" applyFill="1" applyAlignment="1">
      <alignment horizontal="justify" vertical="top" wrapText="1"/>
    </xf>
    <xf numFmtId="2" fontId="6" fillId="32" borderId="0" xfId="0" applyNumberFormat="1" applyFont="1" applyFill="1" applyAlignment="1">
      <alignment horizontal="justify" wrapText="1"/>
    </xf>
    <xf numFmtId="0" fontId="6" fillId="0" borderId="0" xfId="0" applyFont="1" applyFill="1" applyAlignment="1">
      <alignment horizontal="right"/>
    </xf>
    <xf numFmtId="0" fontId="5" fillId="0" borderId="0" xfId="0" applyFont="1" applyFill="1" applyAlignment="1">
      <alignment horizontal="right"/>
    </xf>
    <xf numFmtId="172" fontId="6" fillId="32" borderId="0" xfId="72" applyNumberFormat="1" applyFont="1" applyFill="1" applyAlignment="1">
      <alignment horizontal="right"/>
    </xf>
    <xf numFmtId="0" fontId="5" fillId="0" borderId="0" xfId="0" applyFont="1" applyFill="1" applyAlignment="1">
      <alignment horizontal="center" wrapText="1"/>
    </xf>
    <xf numFmtId="0" fontId="6" fillId="0" borderId="0" xfId="0" applyFont="1" applyFill="1" applyAlignment="1">
      <alignment wrapText="1"/>
    </xf>
    <xf numFmtId="0" fontId="5" fillId="0" borderId="11" xfId="0" applyFont="1" applyFill="1" applyBorder="1" applyAlignment="1">
      <alignment horizontal="center" wrapText="1"/>
    </xf>
    <xf numFmtId="0" fontId="5" fillId="0" borderId="18" xfId="0" applyFont="1" applyFill="1" applyBorder="1" applyAlignment="1">
      <alignment horizontal="center" wrapText="1"/>
    </xf>
    <xf numFmtId="0" fontId="5" fillId="0" borderId="10" xfId="53" applyFont="1" applyFill="1" applyBorder="1" applyAlignment="1">
      <alignment horizontal="center" vertical="top" wrapText="1"/>
      <protection/>
    </xf>
    <xf numFmtId="49" fontId="5" fillId="0" borderId="10" xfId="53" applyNumberFormat="1" applyFont="1" applyFill="1" applyBorder="1" applyAlignment="1">
      <alignment horizontal="center" vertical="top" wrapText="1"/>
      <protection/>
    </xf>
    <xf numFmtId="49" fontId="9" fillId="32" borderId="0" xfId="53" applyNumberFormat="1" applyFont="1" applyFill="1" applyBorder="1" applyAlignment="1">
      <alignment horizontal="center" vertical="top" wrapText="1"/>
      <protection/>
    </xf>
    <xf numFmtId="0" fontId="4" fillId="32" borderId="0" xfId="53" applyFont="1" applyFill="1" applyAlignment="1">
      <alignment horizontal="center" vertical="top" wrapText="1"/>
      <protection/>
    </xf>
    <xf numFmtId="0" fontId="7" fillId="32" borderId="0" xfId="53" applyFont="1" applyFill="1" applyBorder="1" applyAlignment="1">
      <alignment horizontal="center" vertical="top" wrapText="1"/>
      <protection/>
    </xf>
    <xf numFmtId="0" fontId="5"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7" fillId="0" borderId="0" xfId="0" applyFont="1" applyFill="1" applyBorder="1" applyAlignment="1">
      <alignment horizontal="center" wrapText="1"/>
    </xf>
    <xf numFmtId="0" fontId="5" fillId="0" borderId="11" xfId="0" applyFont="1" applyFill="1" applyBorder="1" applyAlignment="1">
      <alignment horizontal="center" vertical="top"/>
    </xf>
    <xf numFmtId="0" fontId="5" fillId="0" borderId="18" xfId="0" applyFont="1" applyFill="1" applyBorder="1" applyAlignment="1">
      <alignment horizontal="center" vertical="top"/>
    </xf>
    <xf numFmtId="172" fontId="6" fillId="0" borderId="0" xfId="72" applyNumberFormat="1" applyFont="1" applyFill="1" applyAlignment="1">
      <alignment horizontal="right"/>
    </xf>
    <xf numFmtId="4" fontId="18" fillId="32" borderId="0" xfId="0" applyNumberFormat="1" applyFont="1" applyFill="1" applyAlignment="1">
      <alignment horizontal="center" vertical="center" wrapText="1"/>
    </xf>
    <xf numFmtId="0" fontId="18" fillId="32" borderId="20"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2" fillId="32" borderId="0" xfId="0" applyFont="1" applyFill="1" applyAlignment="1">
      <alignment horizontal="right" vertical="top" wrapText="1"/>
    </xf>
    <xf numFmtId="0" fontId="13" fillId="32" borderId="0" xfId="0" applyFont="1" applyFill="1" applyBorder="1" applyAlignment="1">
      <alignment horizontal="center" vertical="top" wrapText="1"/>
    </xf>
    <xf numFmtId="0" fontId="12" fillId="32" borderId="14" xfId="0" applyFont="1" applyFill="1" applyBorder="1" applyAlignment="1">
      <alignment horizontal="center" vertical="center" textRotation="90" wrapText="1"/>
    </xf>
    <xf numFmtId="0" fontId="12" fillId="32" borderId="12" xfId="0" applyFont="1" applyFill="1" applyBorder="1" applyAlignment="1">
      <alignment horizontal="center" vertical="center" textRotation="90" wrapText="1"/>
    </xf>
    <xf numFmtId="0" fontId="12" fillId="32" borderId="19" xfId="0" applyFont="1" applyFill="1" applyBorder="1" applyAlignment="1">
      <alignment horizontal="center" vertical="center" textRotation="90" wrapText="1"/>
    </xf>
    <xf numFmtId="49" fontId="12" fillId="32" borderId="11" xfId="0" applyNumberFormat="1" applyFont="1" applyFill="1" applyBorder="1" applyAlignment="1">
      <alignment horizontal="center" vertical="center" wrapText="1"/>
    </xf>
    <xf numFmtId="49" fontId="12" fillId="32" borderId="21" xfId="0" applyNumberFormat="1" applyFont="1" applyFill="1" applyBorder="1" applyAlignment="1">
      <alignment horizontal="center" vertical="center" wrapText="1"/>
    </xf>
    <xf numFmtId="49" fontId="12" fillId="32" borderId="18" xfId="0" applyNumberFormat="1" applyFont="1" applyFill="1" applyBorder="1" applyAlignment="1">
      <alignment horizontal="center" vertical="center" wrapText="1"/>
    </xf>
    <xf numFmtId="0" fontId="12" fillId="32" borderId="14" xfId="0" applyNumberFormat="1" applyFont="1" applyFill="1" applyBorder="1" applyAlignment="1">
      <alignment horizontal="center" vertical="center" wrapText="1"/>
    </xf>
    <xf numFmtId="0" fontId="12" fillId="32" borderId="12" xfId="0" applyNumberFormat="1" applyFont="1" applyFill="1" applyBorder="1" applyAlignment="1">
      <alignment horizontal="center" vertical="center" wrapText="1"/>
    </xf>
    <xf numFmtId="0" fontId="12" fillId="32" borderId="19" xfId="0" applyNumberFormat="1" applyFont="1" applyFill="1" applyBorder="1" applyAlignment="1">
      <alignment horizontal="center" vertical="center" wrapText="1"/>
    </xf>
    <xf numFmtId="49" fontId="12" fillId="32" borderId="10" xfId="0" applyNumberFormat="1" applyFont="1" applyFill="1" applyBorder="1" applyAlignment="1">
      <alignment horizontal="center" vertical="center" textRotation="90" wrapText="1"/>
    </xf>
    <xf numFmtId="49" fontId="12" fillId="32" borderId="10" xfId="0" applyNumberFormat="1" applyFont="1" applyFill="1" applyBorder="1" applyAlignment="1" quotePrefix="1">
      <alignment horizontal="center" vertical="center" textRotation="90" wrapText="1"/>
    </xf>
    <xf numFmtId="172" fontId="12" fillId="32" borderId="0" xfId="72" applyNumberFormat="1" applyFont="1" applyFill="1" applyAlignment="1">
      <alignment horizontal="right"/>
    </xf>
    <xf numFmtId="49" fontId="13" fillId="32" borderId="0" xfId="0" applyNumberFormat="1" applyFont="1" applyFill="1" applyAlignment="1">
      <alignment horizontal="center" wrapText="1"/>
    </xf>
    <xf numFmtId="0" fontId="19" fillId="32" borderId="0" xfId="0" applyFont="1" applyFill="1" applyAlignment="1">
      <alignment/>
    </xf>
    <xf numFmtId="0" fontId="12" fillId="32" borderId="0" xfId="0" applyFont="1" applyFill="1" applyBorder="1" applyAlignment="1">
      <alignment horizontal="right" wrapText="1"/>
    </xf>
    <xf numFmtId="0" fontId="12" fillId="32" borderId="0" xfId="0" applyFont="1" applyFill="1" applyBorder="1" applyAlignment="1">
      <alignment horizontal="right"/>
    </xf>
    <xf numFmtId="4" fontId="12" fillId="32" borderId="0" xfId="0" applyNumberFormat="1" applyFont="1" applyFill="1" applyAlignment="1">
      <alignment horizontal="right"/>
    </xf>
    <xf numFmtId="4" fontId="13" fillId="32" borderId="0" xfId="0" applyNumberFormat="1" applyFont="1" applyFill="1" applyAlignment="1">
      <alignment horizontal="right"/>
    </xf>
    <xf numFmtId="172" fontId="12" fillId="32" borderId="0" xfId="72" applyNumberFormat="1" applyFont="1" applyFill="1" applyBorder="1" applyAlignment="1">
      <alignment horizontal="right"/>
    </xf>
    <xf numFmtId="0" fontId="13" fillId="32" borderId="0" xfId="53" applyFont="1" applyFill="1" applyAlignment="1">
      <alignment horizontal="center" vertical="center" wrapText="1"/>
      <protection/>
    </xf>
    <xf numFmtId="0" fontId="12" fillId="32" borderId="0" xfId="0" applyFont="1" applyFill="1" applyBorder="1" applyAlignment="1">
      <alignment horizontal="right" vertical="center" wrapText="1"/>
    </xf>
    <xf numFmtId="4" fontId="13" fillId="32" borderId="0" xfId="0" applyNumberFormat="1" applyFont="1" applyFill="1" applyBorder="1" applyAlignment="1">
      <alignment horizontal="right"/>
    </xf>
    <xf numFmtId="4" fontId="12" fillId="32" borderId="0" xfId="0" applyNumberFormat="1" applyFont="1" applyFill="1" applyBorder="1" applyAlignment="1">
      <alignment horizontal="right"/>
    </xf>
    <xf numFmtId="0" fontId="13" fillId="32" borderId="0" xfId="0" applyFont="1" applyFill="1" applyAlignment="1">
      <alignment horizontal="center" vertical="top" wrapText="1"/>
    </xf>
    <xf numFmtId="0" fontId="13" fillId="32" borderId="0" xfId="0" applyFont="1" applyFill="1" applyAlignment="1">
      <alignment horizontal="right"/>
    </xf>
    <xf numFmtId="0" fontId="12" fillId="32" borderId="0" xfId="0" applyFont="1" applyFill="1" applyAlignment="1">
      <alignment horizontal="right"/>
    </xf>
    <xf numFmtId="172" fontId="5" fillId="0" borderId="0" xfId="72" applyNumberFormat="1" applyFont="1" applyFill="1" applyAlignment="1">
      <alignment horizontal="right"/>
    </xf>
    <xf numFmtId="0" fontId="7" fillId="0" borderId="1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0" xfId="0" applyFont="1" applyFill="1" applyAlignment="1">
      <alignment horizontal="right"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172" fontId="5" fillId="0" borderId="10" xfId="72"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72" fontId="6" fillId="0" borderId="11" xfId="72" applyNumberFormat="1" applyFont="1" applyFill="1" applyBorder="1" applyAlignment="1">
      <alignment horizontal="center" vertical="center" wrapText="1"/>
    </xf>
    <xf numFmtId="172" fontId="6" fillId="0" borderId="21" xfId="72" applyNumberFormat="1" applyFont="1" applyFill="1" applyBorder="1" applyAlignment="1">
      <alignment horizontal="center" vertical="center" wrapText="1"/>
    </xf>
    <xf numFmtId="172" fontId="6" fillId="0" borderId="18" xfId="72" applyNumberFormat="1" applyFont="1" applyFill="1" applyBorder="1" applyAlignment="1">
      <alignment horizontal="center" vertical="center" wrapText="1"/>
    </xf>
    <xf numFmtId="0" fontId="7" fillId="0" borderId="0" xfId="60" applyFont="1" applyAlignment="1">
      <alignment horizontal="left" vertical="top" wrapText="1"/>
      <protection/>
    </xf>
    <xf numFmtId="0" fontId="7" fillId="0" borderId="0" xfId="60" applyFont="1" applyAlignment="1">
      <alignment horizontal="center" vertical="top" wrapText="1"/>
      <protection/>
    </xf>
    <xf numFmtId="0" fontId="7" fillId="0" borderId="0" xfId="60" applyFont="1" applyAlignment="1">
      <alignment horizontal="justify" vertical="top" wrapText="1"/>
      <protection/>
    </xf>
    <xf numFmtId="0" fontId="6" fillId="0" borderId="10" xfId="53" applyFont="1" applyBorder="1" applyAlignment="1">
      <alignment horizontal="center" vertical="center" wrapText="1"/>
      <protection/>
    </xf>
    <xf numFmtId="0" fontId="7" fillId="0" borderId="10" xfId="60" applyFont="1" applyBorder="1" applyAlignment="1">
      <alignment horizontal="center" vertical="center" wrapText="1"/>
      <protection/>
    </xf>
    <xf numFmtId="0" fontId="5" fillId="0" borderId="0" xfId="60" applyFont="1" applyAlignment="1">
      <alignment horizontal="center" wrapText="1"/>
      <protection/>
    </xf>
    <xf numFmtId="0" fontId="4" fillId="0" borderId="0" xfId="60" applyFont="1" applyAlignment="1">
      <alignment horizontal="center" vertical="top" wrapText="1"/>
      <protection/>
    </xf>
    <xf numFmtId="172" fontId="5" fillId="0" borderId="0" xfId="72" applyNumberFormat="1" applyFont="1" applyAlignment="1">
      <alignment horizontal="right"/>
    </xf>
    <xf numFmtId="0" fontId="7" fillId="0" borderId="0" xfId="59" applyFont="1" applyAlignment="1">
      <alignment horizontal="justify" vertical="top" wrapText="1"/>
      <protection/>
    </xf>
    <xf numFmtId="0" fontId="5" fillId="0" borderId="11" xfId="53" applyFont="1" applyBorder="1" applyAlignment="1">
      <alignment horizontal="left" vertical="center"/>
      <protection/>
    </xf>
    <xf numFmtId="0" fontId="7" fillId="0" borderId="21" xfId="59" applyFont="1" applyBorder="1" applyAlignment="1">
      <alignment horizontal="left" vertical="center"/>
      <protection/>
    </xf>
    <xf numFmtId="0" fontId="7" fillId="0" borderId="18" xfId="59" applyFont="1" applyBorder="1" applyAlignment="1">
      <alignment horizontal="left" vertical="center"/>
      <protection/>
    </xf>
    <xf numFmtId="0" fontId="6" fillId="0" borderId="11" xfId="53" applyFont="1" applyBorder="1" applyAlignment="1">
      <alignment horizontal="left" vertical="center"/>
      <protection/>
    </xf>
    <xf numFmtId="0" fontId="5" fillId="0" borderId="0" xfId="59" applyFont="1" applyAlignment="1">
      <alignment horizontal="center" wrapText="1"/>
      <protection/>
    </xf>
    <xf numFmtId="0" fontId="6" fillId="0" borderId="21" xfId="53" applyFont="1" applyBorder="1" applyAlignment="1">
      <alignment horizontal="left" vertical="center"/>
      <protection/>
    </xf>
    <xf numFmtId="0" fontId="6" fillId="0" borderId="18" xfId="53" applyFont="1" applyBorder="1" applyAlignment="1">
      <alignment horizontal="left" vertical="center"/>
      <protection/>
    </xf>
    <xf numFmtId="0" fontId="7" fillId="0" borderId="10" xfId="59" applyFont="1" applyBorder="1" applyAlignment="1">
      <alignment horizontal="center" vertical="center" wrapText="1"/>
      <protection/>
    </xf>
    <xf numFmtId="0" fontId="6" fillId="0" borderId="11" xfId="53" applyFont="1" applyBorder="1" applyAlignment="1">
      <alignment horizontal="center" vertical="center" wrapText="1"/>
      <protection/>
    </xf>
    <xf numFmtId="0" fontId="6" fillId="0" borderId="21" xfId="53" applyFont="1" applyBorder="1" applyAlignment="1">
      <alignment horizontal="center" vertical="center" wrapText="1"/>
      <protection/>
    </xf>
    <xf numFmtId="0" fontId="6" fillId="0" borderId="18" xfId="53" applyFont="1" applyBorder="1" applyAlignment="1">
      <alignment horizontal="center" vertical="center" wrapText="1"/>
      <protection/>
    </xf>
    <xf numFmtId="0" fontId="4" fillId="0" borderId="0" xfId="59" applyFont="1" applyAlignment="1">
      <alignment horizontal="center" vertical="top" wrapText="1"/>
      <protection/>
    </xf>
    <xf numFmtId="0" fontId="7" fillId="0" borderId="0" xfId="59" applyFont="1" applyAlignment="1">
      <alignment horizontal="center" vertical="top" wrapText="1"/>
      <protection/>
    </xf>
    <xf numFmtId="0" fontId="6" fillId="0" borderId="20" xfId="53" applyFont="1" applyBorder="1" applyAlignment="1">
      <alignment horizontal="left" vertical="center"/>
      <protection/>
    </xf>
    <xf numFmtId="0" fontId="7" fillId="0" borderId="0" xfId="59" applyFont="1" applyAlignment="1">
      <alignment horizontal="left" vertical="center"/>
      <protection/>
    </xf>
    <xf numFmtId="0" fontId="69" fillId="0" borderId="0" xfId="0" applyFont="1" applyAlignment="1">
      <alignment horizontal="left" vertical="top" wrapText="1" indent="1"/>
    </xf>
    <xf numFmtId="0" fontId="68" fillId="0" borderId="22" xfId="0" applyFont="1" applyBorder="1" applyAlignment="1">
      <alignment horizontal="center" vertical="center"/>
    </xf>
    <xf numFmtId="0" fontId="68" fillId="0" borderId="0" xfId="0" applyFont="1" applyAlignment="1">
      <alignment horizontal="center" vertical="center"/>
    </xf>
    <xf numFmtId="49" fontId="13" fillId="32" borderId="0" xfId="53" applyNumberFormat="1" applyFont="1" applyFill="1" applyBorder="1" applyAlignment="1">
      <alignment horizontal="center" wrapText="1"/>
      <protection/>
    </xf>
    <xf numFmtId="0" fontId="6" fillId="32" borderId="0" xfId="0" applyFont="1" applyFill="1" applyAlignment="1">
      <alignment horizontal="right"/>
    </xf>
    <xf numFmtId="0" fontId="70" fillId="0" borderId="0" xfId="0" applyFont="1" applyAlignment="1">
      <alignment horizontal="center" vertical="center"/>
    </xf>
    <xf numFmtId="0" fontId="70" fillId="0" borderId="0" xfId="0" applyFont="1" applyAlignment="1">
      <alignment horizontal="center" vertical="center" wrapText="1"/>
    </xf>
    <xf numFmtId="2" fontId="5" fillId="0" borderId="0" xfId="53" applyNumberFormat="1" applyFont="1" applyFill="1" applyBorder="1" applyAlignment="1">
      <alignment horizontal="center" wrapText="1"/>
      <protection/>
    </xf>
    <xf numFmtId="0" fontId="6" fillId="0" borderId="10" xfId="0" applyFont="1" applyFill="1" applyBorder="1" applyAlignment="1">
      <alignment horizontal="center" vertical="center" wrapText="1"/>
    </xf>
    <xf numFmtId="0" fontId="65" fillId="0" borderId="0" xfId="0" applyFont="1" applyAlignment="1">
      <alignment horizontal="center" vertical="center" wrapText="1"/>
    </xf>
    <xf numFmtId="0" fontId="0" fillId="0" borderId="0" xfId="0" applyAlignment="1">
      <alignment horizontal="center" wrapText="1"/>
    </xf>
    <xf numFmtId="0" fontId="65" fillId="0" borderId="0" xfId="0" applyFont="1" applyAlignment="1">
      <alignment vertical="center" wrapText="1"/>
    </xf>
    <xf numFmtId="0" fontId="0" fillId="0" borderId="0" xfId="0" applyAlignment="1">
      <alignment wrapText="1"/>
    </xf>
    <xf numFmtId="0" fontId="65" fillId="0" borderId="0" xfId="0" applyFont="1" applyAlignment="1">
      <alignment horizontal="left" vertical="center" wrapText="1"/>
    </xf>
    <xf numFmtId="0" fontId="7" fillId="0" borderId="10" xfId="0" applyFont="1" applyFill="1" applyBorder="1" applyAlignment="1">
      <alignment horizontal="left" vertical="center" wrapText="1"/>
    </xf>
    <xf numFmtId="0" fontId="4" fillId="0" borderId="0" xfId="0" applyFont="1" applyFill="1" applyAlignment="1">
      <alignment horizontal="center" vertical="center" wrapText="1"/>
    </xf>
    <xf numFmtId="0" fontId="7" fillId="0" borderId="0" xfId="0" applyFont="1" applyFill="1" applyAlignment="1">
      <alignment horizontal="right"/>
    </xf>
    <xf numFmtId="0" fontId="7" fillId="0" borderId="0" xfId="0" applyFont="1" applyFill="1" applyAlignment="1">
      <alignment horizontal="center"/>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5" xfId="55"/>
    <cellStyle name="Обычный 6" xfId="56"/>
    <cellStyle name="Обычный 7" xfId="57"/>
    <cellStyle name="Обычный_№10 админкомиссии" xfId="58"/>
    <cellStyle name="Обычный_адм.ком." xfId="59"/>
    <cellStyle name="Обычный_Лист1" xfId="60"/>
    <cellStyle name="Followed Hyperlink"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Финансовый [0] 2" xfId="70"/>
    <cellStyle name="Финансовый [0] 3 3" xfId="71"/>
    <cellStyle name="Финансовый 2" xfId="72"/>
    <cellStyle name="Финансовый 3" xfId="73"/>
    <cellStyle name="Хороший"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257175</xdr:colOff>
      <xdr:row>0</xdr:row>
      <xdr:rowOff>38100</xdr:rowOff>
    </xdr:from>
    <xdr:to>
      <xdr:col>8</xdr:col>
      <xdr:colOff>238125</xdr:colOff>
      <xdr:row>2</xdr:row>
      <xdr:rowOff>190500</xdr:rowOff>
    </xdr:to>
    <xdr:pic>
      <xdr:nvPicPr>
        <xdr:cNvPr id="1" name="Picture 2" descr="герб"/>
        <xdr:cNvPicPr preferRelativeResize="1">
          <a:picLocks noChangeAspect="1"/>
        </xdr:cNvPicPr>
      </xdr:nvPicPr>
      <xdr:blipFill>
        <a:blip r:embed="rId1"/>
        <a:stretch>
          <a:fillRect/>
        </a:stretch>
      </xdr:blipFill>
      <xdr:spPr>
        <a:xfrm>
          <a:off x="3086100" y="38100"/>
          <a:ext cx="400050" cy="552450"/>
        </a:xfrm>
        <a:prstGeom prst="rect">
          <a:avLst/>
        </a:prstGeom>
        <a:noFill/>
        <a:ln w="9525" cmpd="sng">
          <a:noFill/>
        </a:ln>
      </xdr:spPr>
    </xdr:pic>
    <xdr:clientData/>
  </xdr:twoCellAnchor>
  <xdr:twoCellAnchor editAs="oneCell">
    <xdr:from>
      <xdr:col>7</xdr:col>
      <xdr:colOff>247650</xdr:colOff>
      <xdr:row>0</xdr:row>
      <xdr:rowOff>57150</xdr:rowOff>
    </xdr:from>
    <xdr:to>
      <xdr:col>8</xdr:col>
      <xdr:colOff>228600</xdr:colOff>
      <xdr:row>3</xdr:row>
      <xdr:rowOff>9525</xdr:rowOff>
    </xdr:to>
    <xdr:pic>
      <xdr:nvPicPr>
        <xdr:cNvPr id="2" name="Picture 2" descr="герб"/>
        <xdr:cNvPicPr preferRelativeResize="1">
          <a:picLocks noChangeAspect="1"/>
        </xdr:cNvPicPr>
      </xdr:nvPicPr>
      <xdr:blipFill>
        <a:blip r:embed="rId1"/>
        <a:stretch>
          <a:fillRect/>
        </a:stretch>
      </xdr:blipFill>
      <xdr:spPr>
        <a:xfrm>
          <a:off x="3076575" y="57150"/>
          <a:ext cx="400050" cy="552450"/>
        </a:xfrm>
        <a:prstGeom prst="rect">
          <a:avLst/>
        </a:prstGeom>
        <a:noFill/>
        <a:ln w="9525" cmpd="sng">
          <a:noFill/>
        </a:ln>
      </xdr:spPr>
    </xdr:pic>
    <xdr:clientData/>
  </xdr:twoCellAnchor>
  <xdr:twoCellAnchor editAs="oneCell">
    <xdr:from>
      <xdr:col>7</xdr:col>
      <xdr:colOff>257175</xdr:colOff>
      <xdr:row>0</xdr:row>
      <xdr:rowOff>38100</xdr:rowOff>
    </xdr:from>
    <xdr:to>
      <xdr:col>8</xdr:col>
      <xdr:colOff>238125</xdr:colOff>
      <xdr:row>2</xdr:row>
      <xdr:rowOff>190500</xdr:rowOff>
    </xdr:to>
    <xdr:pic>
      <xdr:nvPicPr>
        <xdr:cNvPr id="3" name="Picture 2" descr="герб"/>
        <xdr:cNvPicPr preferRelativeResize="1">
          <a:picLocks noChangeAspect="1"/>
        </xdr:cNvPicPr>
      </xdr:nvPicPr>
      <xdr:blipFill>
        <a:blip r:embed="rId1"/>
        <a:stretch>
          <a:fillRect/>
        </a:stretch>
      </xdr:blipFill>
      <xdr:spPr>
        <a:xfrm>
          <a:off x="3086100" y="38100"/>
          <a:ext cx="400050" cy="552450"/>
        </a:xfrm>
        <a:prstGeom prst="rect">
          <a:avLst/>
        </a:prstGeom>
        <a:noFill/>
        <a:ln w="9525" cmpd="sng">
          <a:noFill/>
        </a:ln>
      </xdr:spPr>
    </xdr:pic>
    <xdr:clientData/>
  </xdr:twoCellAnchor>
  <xdr:twoCellAnchor editAs="oneCell">
    <xdr:from>
      <xdr:col>7</xdr:col>
      <xdr:colOff>247650</xdr:colOff>
      <xdr:row>0</xdr:row>
      <xdr:rowOff>57150</xdr:rowOff>
    </xdr:from>
    <xdr:to>
      <xdr:col>8</xdr:col>
      <xdr:colOff>228600</xdr:colOff>
      <xdr:row>3</xdr:row>
      <xdr:rowOff>9525</xdr:rowOff>
    </xdr:to>
    <xdr:pic>
      <xdr:nvPicPr>
        <xdr:cNvPr id="4" name="Picture 2" descr="герб"/>
        <xdr:cNvPicPr preferRelativeResize="1">
          <a:picLocks noChangeAspect="1"/>
        </xdr:cNvPicPr>
      </xdr:nvPicPr>
      <xdr:blipFill>
        <a:blip r:embed="rId1"/>
        <a:stretch>
          <a:fillRect/>
        </a:stretch>
      </xdr:blipFill>
      <xdr:spPr>
        <a:xfrm>
          <a:off x="3076575" y="57150"/>
          <a:ext cx="400050"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tint="0.7999799847602844"/>
  </sheetPr>
  <dimension ref="A1:M176"/>
  <sheetViews>
    <sheetView tabSelected="1" view="pageBreakPreview" zoomScaleNormal="75" zoomScaleSheetLayoutView="100" zoomScalePageLayoutView="0" workbookViewId="0" topLeftCell="A1">
      <selection activeCell="A81" sqref="A81:M81"/>
    </sheetView>
  </sheetViews>
  <sheetFormatPr defaultColWidth="9.140625" defaultRowHeight="15"/>
  <cols>
    <col min="1" max="1" width="4.7109375" style="115" customWidth="1"/>
    <col min="2" max="2" width="5.7109375" style="115" customWidth="1"/>
    <col min="3" max="3" width="5.57421875" style="115" customWidth="1"/>
    <col min="4" max="4" width="6.8515625" style="115" customWidth="1"/>
    <col min="5" max="5" width="7.00390625" style="115" customWidth="1"/>
    <col min="6" max="8" width="6.28125" style="115" customWidth="1"/>
    <col min="9" max="9" width="8.421875" style="115" customWidth="1"/>
    <col min="10" max="10" width="6.421875" style="115" customWidth="1"/>
    <col min="11" max="11" width="7.421875" style="115" customWidth="1"/>
    <col min="12" max="12" width="6.421875" style="115" customWidth="1"/>
    <col min="13" max="13" width="20.421875" style="115" customWidth="1"/>
    <col min="14" max="16384" width="9.140625" style="117" customWidth="1"/>
  </cols>
  <sheetData>
    <row r="1" ht="15.75">
      <c r="M1" s="116"/>
    </row>
    <row r="2" ht="15.75">
      <c r="M2" s="116"/>
    </row>
    <row r="3" ht="15.75">
      <c r="M3" s="116"/>
    </row>
    <row r="4" spans="1:13" ht="15.75">
      <c r="A4" s="416"/>
      <c r="B4" s="416"/>
      <c r="C4" s="416"/>
      <c r="D4" s="416"/>
      <c r="E4" s="416"/>
      <c r="F4" s="416"/>
      <c r="G4" s="416"/>
      <c r="H4" s="416"/>
      <c r="I4" s="416"/>
      <c r="J4" s="416"/>
      <c r="K4" s="416"/>
      <c r="L4" s="416"/>
      <c r="M4" s="416"/>
    </row>
    <row r="5" spans="1:13" ht="15.75">
      <c r="A5" s="416" t="s">
        <v>831</v>
      </c>
      <c r="B5" s="416"/>
      <c r="C5" s="416"/>
      <c r="D5" s="416"/>
      <c r="E5" s="416"/>
      <c r="F5" s="416"/>
      <c r="G5" s="416"/>
      <c r="H5" s="416"/>
      <c r="I5" s="416"/>
      <c r="J5" s="416"/>
      <c r="K5" s="416"/>
      <c r="L5" s="416"/>
      <c r="M5" s="416"/>
    </row>
    <row r="7" spans="1:13" ht="15.75">
      <c r="A7" s="416" t="s">
        <v>832</v>
      </c>
      <c r="B7" s="416"/>
      <c r="C7" s="416"/>
      <c r="D7" s="416"/>
      <c r="E7" s="416"/>
      <c r="F7" s="416"/>
      <c r="G7" s="416"/>
      <c r="H7" s="416"/>
      <c r="I7" s="416"/>
      <c r="J7" s="416"/>
      <c r="K7" s="416"/>
      <c r="L7" s="416"/>
      <c r="M7" s="416"/>
    </row>
    <row r="8" spans="1:13" ht="15.75">
      <c r="A8" s="416" t="s">
        <v>921</v>
      </c>
      <c r="B8" s="416"/>
      <c r="C8" s="416"/>
      <c r="D8" s="416"/>
      <c r="E8" s="416"/>
      <c r="F8" s="416"/>
      <c r="G8" s="416"/>
      <c r="H8" s="416"/>
      <c r="I8" s="416"/>
      <c r="J8" s="416"/>
      <c r="K8" s="416"/>
      <c r="L8" s="416"/>
      <c r="M8" s="416"/>
    </row>
    <row r="9" ht="15.75">
      <c r="E9" s="118"/>
    </row>
    <row r="10" spans="1:13" ht="15.75">
      <c r="A10" s="416" t="s">
        <v>1281</v>
      </c>
      <c r="B10" s="416"/>
      <c r="C10" s="416"/>
      <c r="D10" s="416"/>
      <c r="E10" s="416"/>
      <c r="F10" s="416"/>
      <c r="G10" s="416"/>
      <c r="H10" s="416"/>
      <c r="I10" s="416"/>
      <c r="J10" s="416"/>
      <c r="K10" s="416"/>
      <c r="L10" s="416"/>
      <c r="M10" s="416"/>
    </row>
    <row r="11" spans="1:13" s="119" customFormat="1" ht="15.75">
      <c r="A11" s="420" t="s">
        <v>1297</v>
      </c>
      <c r="B11" s="420"/>
      <c r="C11" s="420"/>
      <c r="D11" s="420"/>
      <c r="E11" s="420"/>
      <c r="F11" s="420"/>
      <c r="G11" s="420"/>
      <c r="H11" s="420"/>
      <c r="I11" s="420"/>
      <c r="J11" s="420"/>
      <c r="K11" s="420"/>
      <c r="L11" s="420"/>
      <c r="M11" s="420"/>
    </row>
    <row r="12" spans="1:13" ht="15.75">
      <c r="A12" s="120" t="s">
        <v>1542</v>
      </c>
      <c r="B12" s="120"/>
      <c r="C12" s="120"/>
      <c r="D12" s="120"/>
      <c r="I12" s="120"/>
      <c r="K12" s="421" t="s">
        <v>1486</v>
      </c>
      <c r="L12" s="421"/>
      <c r="M12" s="421"/>
    </row>
    <row r="14" ht="15.75">
      <c r="A14" s="120"/>
    </row>
    <row r="15" spans="1:13" ht="15.75">
      <c r="A15" s="416" t="s">
        <v>1489</v>
      </c>
      <c r="B15" s="416"/>
      <c r="C15" s="416"/>
      <c r="D15" s="416"/>
      <c r="E15" s="416"/>
      <c r="F15" s="416"/>
      <c r="G15" s="416"/>
      <c r="H15" s="416"/>
      <c r="I15" s="416"/>
      <c r="J15" s="416"/>
      <c r="K15" s="416"/>
      <c r="L15" s="416"/>
      <c r="M15" s="416"/>
    </row>
    <row r="16" spans="1:13" ht="15.75">
      <c r="A16" s="114"/>
      <c r="B16" s="114"/>
      <c r="C16" s="114"/>
      <c r="D16" s="114"/>
      <c r="E16" s="114"/>
      <c r="F16" s="114"/>
      <c r="G16" s="114"/>
      <c r="H16" s="114"/>
      <c r="I16" s="114"/>
      <c r="J16" s="114"/>
      <c r="K16" s="114"/>
      <c r="L16" s="114"/>
      <c r="M16" s="114"/>
    </row>
    <row r="17" spans="1:13" ht="31.5" customHeight="1">
      <c r="A17" s="403" t="s">
        <v>960</v>
      </c>
      <c r="B17" s="403"/>
      <c r="C17" s="403"/>
      <c r="D17" s="403"/>
      <c r="E17" s="403"/>
      <c r="F17" s="403"/>
      <c r="G17" s="403"/>
      <c r="H17" s="403"/>
      <c r="I17" s="403"/>
      <c r="J17" s="403"/>
      <c r="K17" s="403"/>
      <c r="L17" s="403"/>
      <c r="M17" s="403"/>
    </row>
    <row r="18" ht="15.75">
      <c r="A18" s="120"/>
    </row>
    <row r="19" spans="1:13" s="121" customFormat="1" ht="15.75">
      <c r="A19" s="408" t="s">
        <v>7</v>
      </c>
      <c r="B19" s="408"/>
      <c r="C19" s="408"/>
      <c r="D19" s="408"/>
      <c r="E19" s="408"/>
      <c r="F19" s="408"/>
      <c r="G19" s="408"/>
      <c r="H19" s="408"/>
      <c r="I19" s="408"/>
      <c r="J19" s="408"/>
      <c r="K19" s="408"/>
      <c r="L19" s="408"/>
      <c r="M19" s="408"/>
    </row>
    <row r="20" spans="1:13" s="121" customFormat="1" ht="15.75" customHeight="1">
      <c r="A20" s="103"/>
      <c r="B20" s="103"/>
      <c r="C20" s="103"/>
      <c r="D20" s="103"/>
      <c r="E20" s="103"/>
      <c r="F20" s="103"/>
      <c r="G20" s="103"/>
      <c r="H20" s="103"/>
      <c r="I20" s="103"/>
      <c r="J20" s="103"/>
      <c r="K20" s="103"/>
      <c r="L20" s="103"/>
      <c r="M20" s="103"/>
    </row>
    <row r="21" spans="1:13" s="132" customFormat="1" ht="15.75" customHeight="1">
      <c r="A21" s="403" t="s">
        <v>1487</v>
      </c>
      <c r="B21" s="403"/>
      <c r="C21" s="403"/>
      <c r="D21" s="403"/>
      <c r="E21" s="403"/>
      <c r="F21" s="403"/>
      <c r="G21" s="403"/>
      <c r="H21" s="403"/>
      <c r="I21" s="403"/>
      <c r="J21" s="403"/>
      <c r="K21" s="403"/>
      <c r="L21" s="403"/>
      <c r="M21" s="403"/>
    </row>
    <row r="22" spans="1:13" s="132" customFormat="1" ht="30" customHeight="1">
      <c r="A22" s="403" t="s">
        <v>1597</v>
      </c>
      <c r="B22" s="403"/>
      <c r="C22" s="403"/>
      <c r="D22" s="403"/>
      <c r="E22" s="403"/>
      <c r="F22" s="403"/>
      <c r="G22" s="403"/>
      <c r="H22" s="403"/>
      <c r="I22" s="403"/>
      <c r="J22" s="403"/>
      <c r="K22" s="403"/>
      <c r="L22" s="403"/>
      <c r="M22" s="403"/>
    </row>
    <row r="23" spans="1:13" s="132" customFormat="1" ht="15.75" customHeight="1">
      <c r="A23" s="403" t="s">
        <v>1598</v>
      </c>
      <c r="B23" s="403"/>
      <c r="C23" s="403"/>
      <c r="D23" s="403"/>
      <c r="E23" s="403"/>
      <c r="F23" s="403"/>
      <c r="G23" s="403"/>
      <c r="H23" s="403"/>
      <c r="I23" s="403"/>
      <c r="J23" s="403"/>
      <c r="K23" s="403"/>
      <c r="L23" s="403"/>
      <c r="M23" s="403"/>
    </row>
    <row r="24" spans="1:13" s="132" customFormat="1" ht="19.5" customHeight="1">
      <c r="A24" s="403" t="s">
        <v>1599</v>
      </c>
      <c r="B24" s="403"/>
      <c r="C24" s="403"/>
      <c r="D24" s="403"/>
      <c r="E24" s="403"/>
      <c r="F24" s="403"/>
      <c r="G24" s="403"/>
      <c r="H24" s="403"/>
      <c r="I24" s="403"/>
      <c r="J24" s="403"/>
      <c r="K24" s="403"/>
      <c r="L24" s="403"/>
      <c r="M24" s="403"/>
    </row>
    <row r="25" spans="1:13" s="132" customFormat="1" ht="31.5" customHeight="1">
      <c r="A25" s="403" t="s">
        <v>1600</v>
      </c>
      <c r="B25" s="403"/>
      <c r="C25" s="403"/>
      <c r="D25" s="403"/>
      <c r="E25" s="403"/>
      <c r="F25" s="403"/>
      <c r="G25" s="403"/>
      <c r="H25" s="403"/>
      <c r="I25" s="403"/>
      <c r="J25" s="403"/>
      <c r="K25" s="403"/>
      <c r="L25" s="403"/>
      <c r="M25" s="403"/>
    </row>
    <row r="26" spans="1:13" s="121" customFormat="1" ht="27.75" customHeight="1">
      <c r="A26" s="403" t="s">
        <v>1488</v>
      </c>
      <c r="B26" s="403"/>
      <c r="C26" s="403"/>
      <c r="D26" s="403"/>
      <c r="E26" s="403"/>
      <c r="F26" s="403"/>
      <c r="G26" s="403"/>
      <c r="H26" s="403"/>
      <c r="I26" s="403"/>
      <c r="J26" s="403"/>
      <c r="K26" s="403"/>
      <c r="L26" s="403"/>
      <c r="M26" s="403"/>
    </row>
    <row r="27" spans="1:13" s="121" customFormat="1" ht="31.5" customHeight="1">
      <c r="A27" s="403" t="s">
        <v>1601</v>
      </c>
      <c r="B27" s="403"/>
      <c r="C27" s="403"/>
      <c r="D27" s="403"/>
      <c r="E27" s="403"/>
      <c r="F27" s="403"/>
      <c r="G27" s="403"/>
      <c r="H27" s="403"/>
      <c r="I27" s="403"/>
      <c r="J27" s="403"/>
      <c r="K27" s="403"/>
      <c r="L27" s="403"/>
      <c r="M27" s="403"/>
    </row>
    <row r="28" spans="1:13" s="121" customFormat="1" ht="54.75" customHeight="1">
      <c r="A28" s="406" t="s">
        <v>1490</v>
      </c>
      <c r="B28" s="406"/>
      <c r="C28" s="406"/>
      <c r="D28" s="406"/>
      <c r="E28" s="406"/>
      <c r="F28" s="406"/>
      <c r="G28" s="406"/>
      <c r="H28" s="406"/>
      <c r="I28" s="406"/>
      <c r="J28" s="406"/>
      <c r="K28" s="406"/>
      <c r="L28" s="406"/>
      <c r="M28" s="406"/>
    </row>
    <row r="29" spans="1:13" s="121" customFormat="1" ht="36.75" customHeight="1">
      <c r="A29" s="403" t="s">
        <v>1602</v>
      </c>
      <c r="B29" s="403"/>
      <c r="C29" s="403"/>
      <c r="D29" s="403"/>
      <c r="E29" s="403"/>
      <c r="F29" s="403"/>
      <c r="G29" s="403"/>
      <c r="H29" s="403"/>
      <c r="I29" s="403"/>
      <c r="J29" s="403"/>
      <c r="K29" s="403"/>
      <c r="L29" s="403"/>
      <c r="M29" s="403"/>
    </row>
    <row r="30" spans="1:13" s="121" customFormat="1" ht="48.75" customHeight="1">
      <c r="A30" s="403" t="s">
        <v>1603</v>
      </c>
      <c r="B30" s="403"/>
      <c r="C30" s="403"/>
      <c r="D30" s="403"/>
      <c r="E30" s="403"/>
      <c r="F30" s="403"/>
      <c r="G30" s="403"/>
      <c r="H30" s="403"/>
      <c r="I30" s="403"/>
      <c r="J30" s="403"/>
      <c r="K30" s="403"/>
      <c r="L30" s="403"/>
      <c r="M30" s="403"/>
    </row>
    <row r="31" spans="1:13" s="121" customFormat="1" ht="10.5" customHeight="1">
      <c r="A31" s="112"/>
      <c r="B31" s="112"/>
      <c r="C31" s="112"/>
      <c r="D31" s="112"/>
      <c r="E31" s="112"/>
      <c r="F31" s="112"/>
      <c r="G31" s="112"/>
      <c r="H31" s="112"/>
      <c r="I31" s="112"/>
      <c r="J31" s="112"/>
      <c r="K31" s="112"/>
      <c r="L31" s="112"/>
      <c r="M31" s="112"/>
    </row>
    <row r="32" spans="1:13" s="121" customFormat="1" ht="15.75">
      <c r="A32" s="408" t="s">
        <v>833</v>
      </c>
      <c r="B32" s="408"/>
      <c r="C32" s="408"/>
      <c r="D32" s="408"/>
      <c r="E32" s="408"/>
      <c r="F32" s="408"/>
      <c r="G32" s="408"/>
      <c r="H32" s="408"/>
      <c r="I32" s="408"/>
      <c r="J32" s="408"/>
      <c r="K32" s="408"/>
      <c r="L32" s="408"/>
      <c r="M32" s="408"/>
    </row>
    <row r="33" spans="1:13" s="121" customFormat="1" ht="15.75">
      <c r="A33" s="103"/>
      <c r="B33" s="103"/>
      <c r="C33" s="103"/>
      <c r="D33" s="103"/>
      <c r="E33" s="103"/>
      <c r="F33" s="103"/>
      <c r="G33" s="103"/>
      <c r="H33" s="103"/>
      <c r="I33" s="103"/>
      <c r="J33" s="103"/>
      <c r="K33" s="103"/>
      <c r="L33" s="103"/>
      <c r="M33" s="103"/>
    </row>
    <row r="34" spans="1:13" s="121" customFormat="1" ht="50.25" customHeight="1">
      <c r="A34" s="405" t="s">
        <v>1604</v>
      </c>
      <c r="B34" s="405"/>
      <c r="C34" s="405"/>
      <c r="D34" s="405"/>
      <c r="E34" s="405"/>
      <c r="F34" s="405"/>
      <c r="G34" s="405"/>
      <c r="H34" s="405"/>
      <c r="I34" s="405"/>
      <c r="J34" s="405"/>
      <c r="K34" s="405"/>
      <c r="L34" s="405"/>
      <c r="M34" s="405"/>
    </row>
    <row r="35" spans="1:13" s="121" customFormat="1" ht="65.25" customHeight="1">
      <c r="A35" s="405" t="s">
        <v>1605</v>
      </c>
      <c r="B35" s="405"/>
      <c r="C35" s="405"/>
      <c r="D35" s="405"/>
      <c r="E35" s="405"/>
      <c r="F35" s="405"/>
      <c r="G35" s="405"/>
      <c r="H35" s="405"/>
      <c r="I35" s="405"/>
      <c r="J35" s="405"/>
      <c r="K35" s="405"/>
      <c r="L35" s="405"/>
      <c r="M35" s="405"/>
    </row>
    <row r="36" spans="1:13" s="121" customFormat="1" ht="15.75">
      <c r="A36" s="111"/>
      <c r="B36" s="111"/>
      <c r="C36" s="111"/>
      <c r="D36" s="111"/>
      <c r="E36" s="111"/>
      <c r="F36" s="111"/>
      <c r="G36" s="111"/>
      <c r="H36" s="111"/>
      <c r="I36" s="111"/>
      <c r="J36" s="111"/>
      <c r="K36" s="111"/>
      <c r="L36" s="111"/>
      <c r="M36" s="111"/>
    </row>
    <row r="37" spans="1:13" s="121" customFormat="1" ht="15.75">
      <c r="A37" s="408" t="s">
        <v>1491</v>
      </c>
      <c r="B37" s="408"/>
      <c r="C37" s="408"/>
      <c r="D37" s="408"/>
      <c r="E37" s="408"/>
      <c r="F37" s="408"/>
      <c r="G37" s="408"/>
      <c r="H37" s="408"/>
      <c r="I37" s="408"/>
      <c r="J37" s="408"/>
      <c r="K37" s="408"/>
      <c r="L37" s="408"/>
      <c r="M37" s="408"/>
    </row>
    <row r="38" spans="1:13" s="121" customFormat="1" ht="13.5" customHeight="1">
      <c r="A38" s="103"/>
      <c r="B38" s="103"/>
      <c r="C38" s="103"/>
      <c r="D38" s="103"/>
      <c r="E38" s="103"/>
      <c r="F38" s="103"/>
      <c r="G38" s="103"/>
      <c r="H38" s="103"/>
      <c r="I38" s="103"/>
      <c r="J38" s="103"/>
      <c r="K38" s="103"/>
      <c r="L38" s="103"/>
      <c r="M38" s="103"/>
    </row>
    <row r="39" spans="1:13" s="121" customFormat="1" ht="38.25" customHeight="1">
      <c r="A39" s="405" t="s">
        <v>1492</v>
      </c>
      <c r="B39" s="405"/>
      <c r="C39" s="405"/>
      <c r="D39" s="405"/>
      <c r="E39" s="405"/>
      <c r="F39" s="405"/>
      <c r="G39" s="405"/>
      <c r="H39" s="405"/>
      <c r="I39" s="405"/>
      <c r="J39" s="405"/>
      <c r="K39" s="405"/>
      <c r="L39" s="405"/>
      <c r="M39" s="405"/>
    </row>
    <row r="40" spans="1:13" s="121" customFormat="1" ht="5.25" customHeight="1">
      <c r="A40" s="123"/>
      <c r="B40" s="123"/>
      <c r="C40" s="123"/>
      <c r="D40" s="123"/>
      <c r="E40" s="123"/>
      <c r="F40" s="123"/>
      <c r="G40" s="123"/>
      <c r="H40" s="123"/>
      <c r="I40" s="123"/>
      <c r="J40" s="123"/>
      <c r="K40" s="123"/>
      <c r="L40" s="123"/>
      <c r="M40" s="123"/>
    </row>
    <row r="41" spans="1:13" s="121" customFormat="1" ht="38.25" customHeight="1">
      <c r="A41" s="408" t="s">
        <v>1493</v>
      </c>
      <c r="B41" s="408"/>
      <c r="C41" s="408"/>
      <c r="D41" s="408"/>
      <c r="E41" s="408"/>
      <c r="F41" s="408"/>
      <c r="G41" s="408"/>
      <c r="H41" s="408"/>
      <c r="I41" s="408"/>
      <c r="J41" s="408"/>
      <c r="K41" s="408"/>
      <c r="L41" s="408"/>
      <c r="M41" s="408"/>
    </row>
    <row r="42" spans="1:13" s="121" customFormat="1" ht="15.75">
      <c r="A42" s="103"/>
      <c r="B42" s="103"/>
      <c r="C42" s="103"/>
      <c r="D42" s="103"/>
      <c r="E42" s="103"/>
      <c r="F42" s="103"/>
      <c r="G42" s="103"/>
      <c r="H42" s="103"/>
      <c r="I42" s="103"/>
      <c r="J42" s="103"/>
      <c r="K42" s="103"/>
      <c r="L42" s="103"/>
      <c r="M42" s="103"/>
    </row>
    <row r="43" spans="1:13" s="121" customFormat="1" ht="52.5" customHeight="1">
      <c r="A43" s="406" t="s">
        <v>185</v>
      </c>
      <c r="B43" s="406"/>
      <c r="C43" s="406"/>
      <c r="D43" s="406"/>
      <c r="E43" s="406"/>
      <c r="F43" s="406"/>
      <c r="G43" s="406"/>
      <c r="H43" s="406"/>
      <c r="I43" s="406"/>
      <c r="J43" s="406"/>
      <c r="K43" s="406"/>
      <c r="L43" s="406"/>
      <c r="M43" s="406"/>
    </row>
    <row r="44" spans="1:13" s="121" customFormat="1" ht="54" customHeight="1">
      <c r="A44" s="405" t="s">
        <v>1606</v>
      </c>
      <c r="B44" s="405"/>
      <c r="C44" s="405"/>
      <c r="D44" s="405"/>
      <c r="E44" s="405"/>
      <c r="F44" s="405"/>
      <c r="G44" s="405"/>
      <c r="H44" s="405"/>
      <c r="I44" s="405"/>
      <c r="J44" s="405"/>
      <c r="K44" s="405"/>
      <c r="L44" s="405"/>
      <c r="M44" s="405"/>
    </row>
    <row r="45" spans="1:13" s="121" customFormat="1" ht="36.75" customHeight="1">
      <c r="A45" s="405" t="s">
        <v>1494</v>
      </c>
      <c r="B45" s="405"/>
      <c r="C45" s="405"/>
      <c r="D45" s="405"/>
      <c r="E45" s="405"/>
      <c r="F45" s="405"/>
      <c r="G45" s="405"/>
      <c r="H45" s="405"/>
      <c r="I45" s="405"/>
      <c r="J45" s="405"/>
      <c r="K45" s="405"/>
      <c r="L45" s="405"/>
      <c r="M45" s="405"/>
    </row>
    <row r="46" spans="1:13" s="121" customFormat="1" ht="72" customHeight="1">
      <c r="A46" s="405" t="s">
        <v>1608</v>
      </c>
      <c r="B46" s="405"/>
      <c r="C46" s="405"/>
      <c r="D46" s="405"/>
      <c r="E46" s="405"/>
      <c r="F46" s="405"/>
      <c r="G46" s="405"/>
      <c r="H46" s="405"/>
      <c r="I46" s="405"/>
      <c r="J46" s="405"/>
      <c r="K46" s="405"/>
      <c r="L46" s="405"/>
      <c r="M46" s="405"/>
    </row>
    <row r="47" spans="1:13" s="121" customFormat="1" ht="51.75" customHeight="1">
      <c r="A47" s="405" t="s">
        <v>1389</v>
      </c>
      <c r="B47" s="405"/>
      <c r="C47" s="405"/>
      <c r="D47" s="405"/>
      <c r="E47" s="405"/>
      <c r="F47" s="405"/>
      <c r="G47" s="405"/>
      <c r="H47" s="405"/>
      <c r="I47" s="405"/>
      <c r="J47" s="405"/>
      <c r="K47" s="405"/>
      <c r="L47" s="405"/>
      <c r="M47" s="405"/>
    </row>
    <row r="48" spans="1:13" s="121" customFormat="1" ht="92.25" customHeight="1">
      <c r="A48" s="405" t="s">
        <v>1618</v>
      </c>
      <c r="B48" s="405"/>
      <c r="C48" s="405"/>
      <c r="D48" s="405"/>
      <c r="E48" s="405"/>
      <c r="F48" s="405"/>
      <c r="G48" s="405"/>
      <c r="H48" s="405"/>
      <c r="I48" s="405"/>
      <c r="J48" s="405"/>
      <c r="K48" s="405"/>
      <c r="L48" s="405"/>
      <c r="M48" s="405"/>
    </row>
    <row r="49" spans="1:13" s="121" customFormat="1" ht="87.75" customHeight="1">
      <c r="A49" s="405" t="s">
        <v>1619</v>
      </c>
      <c r="B49" s="405"/>
      <c r="C49" s="405"/>
      <c r="D49" s="405"/>
      <c r="E49" s="405"/>
      <c r="F49" s="405"/>
      <c r="G49" s="405"/>
      <c r="H49" s="405"/>
      <c r="I49" s="405"/>
      <c r="J49" s="405"/>
      <c r="K49" s="405"/>
      <c r="L49" s="405"/>
      <c r="M49" s="405"/>
    </row>
    <row r="50" spans="1:13" s="121" customFormat="1" ht="253.5" customHeight="1">
      <c r="A50" s="405" t="s">
        <v>1620</v>
      </c>
      <c r="B50" s="405"/>
      <c r="C50" s="405"/>
      <c r="D50" s="405"/>
      <c r="E50" s="405"/>
      <c r="F50" s="405"/>
      <c r="G50" s="405"/>
      <c r="H50" s="405"/>
      <c r="I50" s="405"/>
      <c r="J50" s="405"/>
      <c r="K50" s="405"/>
      <c r="L50" s="405"/>
      <c r="M50" s="405"/>
    </row>
    <row r="51" spans="1:13" s="121" customFormat="1" ht="168" customHeight="1">
      <c r="A51" s="405" t="s">
        <v>1621</v>
      </c>
      <c r="B51" s="405"/>
      <c r="C51" s="405"/>
      <c r="D51" s="405"/>
      <c r="E51" s="405"/>
      <c r="F51" s="405"/>
      <c r="G51" s="405"/>
      <c r="H51" s="405"/>
      <c r="I51" s="405"/>
      <c r="J51" s="405"/>
      <c r="K51" s="405"/>
      <c r="L51" s="405"/>
      <c r="M51" s="405"/>
    </row>
    <row r="52" spans="1:13" s="133" customFormat="1" ht="214.5" customHeight="1">
      <c r="A52" s="424" t="s">
        <v>1623</v>
      </c>
      <c r="B52" s="424"/>
      <c r="C52" s="424"/>
      <c r="D52" s="424"/>
      <c r="E52" s="424"/>
      <c r="F52" s="424"/>
      <c r="G52" s="424"/>
      <c r="H52" s="424"/>
      <c r="I52" s="424"/>
      <c r="J52" s="424"/>
      <c r="K52" s="424"/>
      <c r="L52" s="424"/>
      <c r="M52" s="424"/>
    </row>
    <row r="53" spans="1:13" s="133" customFormat="1" ht="99" customHeight="1">
      <c r="A53" s="425" t="s">
        <v>1622</v>
      </c>
      <c r="B53" s="425"/>
      <c r="C53" s="425"/>
      <c r="D53" s="425"/>
      <c r="E53" s="425"/>
      <c r="F53" s="425"/>
      <c r="G53" s="425"/>
      <c r="H53" s="425"/>
      <c r="I53" s="425"/>
      <c r="J53" s="425"/>
      <c r="K53" s="425"/>
      <c r="L53" s="425"/>
      <c r="M53" s="425"/>
    </row>
    <row r="54" spans="1:13" s="121" customFormat="1" ht="15.75">
      <c r="A54" s="112"/>
      <c r="B54" s="112"/>
      <c r="C54" s="112"/>
      <c r="D54" s="112"/>
      <c r="E54" s="112"/>
      <c r="F54" s="112"/>
      <c r="G54" s="112"/>
      <c r="H54" s="112"/>
      <c r="I54" s="112"/>
      <c r="J54" s="112"/>
      <c r="K54" s="112"/>
      <c r="L54" s="112"/>
      <c r="M54" s="112"/>
    </row>
    <row r="55" spans="1:13" s="121" customFormat="1" ht="15.75">
      <c r="A55" s="422" t="s">
        <v>563</v>
      </c>
      <c r="B55" s="422"/>
      <c r="C55" s="422"/>
      <c r="D55" s="422"/>
      <c r="E55" s="422"/>
      <c r="F55" s="422"/>
      <c r="G55" s="422"/>
      <c r="H55" s="422"/>
      <c r="I55" s="422"/>
      <c r="J55" s="422"/>
      <c r="K55" s="422"/>
      <c r="L55" s="422"/>
      <c r="M55" s="422"/>
    </row>
    <row r="56" spans="1:13" s="121" customFormat="1" ht="15.75">
      <c r="A56" s="103"/>
      <c r="B56" s="124"/>
      <c r="C56" s="124"/>
      <c r="D56" s="124"/>
      <c r="E56" s="124"/>
      <c r="F56" s="124"/>
      <c r="G56" s="124"/>
      <c r="H56" s="124"/>
      <c r="I56" s="124"/>
      <c r="J56" s="124"/>
      <c r="K56" s="124"/>
      <c r="L56" s="124"/>
      <c r="M56" s="124"/>
    </row>
    <row r="57" spans="1:13" s="121" customFormat="1" ht="54" customHeight="1">
      <c r="A57" s="403" t="s">
        <v>1624</v>
      </c>
      <c r="B57" s="405"/>
      <c r="C57" s="405"/>
      <c r="D57" s="405"/>
      <c r="E57" s="405"/>
      <c r="F57" s="405"/>
      <c r="G57" s="405"/>
      <c r="H57" s="405"/>
      <c r="I57" s="405"/>
      <c r="J57" s="405"/>
      <c r="K57" s="405"/>
      <c r="L57" s="405"/>
      <c r="M57" s="405"/>
    </row>
    <row r="58" spans="1:13" s="125" customFormat="1" ht="15.75">
      <c r="A58" s="112"/>
      <c r="B58" s="111"/>
      <c r="C58" s="111"/>
      <c r="D58" s="111"/>
      <c r="E58" s="111"/>
      <c r="F58" s="111"/>
      <c r="G58" s="111"/>
      <c r="H58" s="111"/>
      <c r="I58" s="111"/>
      <c r="J58" s="111"/>
      <c r="K58" s="111"/>
      <c r="L58" s="111"/>
      <c r="M58" s="111"/>
    </row>
    <row r="59" spans="1:13" s="126" customFormat="1" ht="15.75">
      <c r="A59" s="408" t="s">
        <v>564</v>
      </c>
      <c r="B59" s="408"/>
      <c r="C59" s="408"/>
      <c r="D59" s="408"/>
      <c r="E59" s="408"/>
      <c r="F59" s="408"/>
      <c r="G59" s="408"/>
      <c r="H59" s="408"/>
      <c r="I59" s="408"/>
      <c r="J59" s="408"/>
      <c r="K59" s="408"/>
      <c r="L59" s="408"/>
      <c r="M59" s="408"/>
    </row>
    <row r="60" spans="1:13" s="126" customFormat="1" ht="15.75">
      <c r="A60" s="103"/>
      <c r="B60" s="103"/>
      <c r="C60" s="103"/>
      <c r="D60" s="103"/>
      <c r="E60" s="103"/>
      <c r="F60" s="103"/>
      <c r="G60" s="103"/>
      <c r="H60" s="103"/>
      <c r="I60" s="103"/>
      <c r="J60" s="103"/>
      <c r="K60" s="103"/>
      <c r="L60" s="103"/>
      <c r="M60" s="103"/>
    </row>
    <row r="61" spans="1:13" s="126" customFormat="1" ht="68.25" customHeight="1">
      <c r="A61" s="406" t="s">
        <v>1495</v>
      </c>
      <c r="B61" s="406"/>
      <c r="C61" s="406"/>
      <c r="D61" s="406"/>
      <c r="E61" s="406"/>
      <c r="F61" s="406"/>
      <c r="G61" s="406"/>
      <c r="H61" s="406"/>
      <c r="I61" s="406"/>
      <c r="J61" s="406"/>
      <c r="K61" s="406"/>
      <c r="L61" s="406"/>
      <c r="M61" s="406"/>
    </row>
    <row r="62" spans="1:13" s="121" customFormat="1" ht="15.75">
      <c r="A62" s="403"/>
      <c r="B62" s="403"/>
      <c r="C62" s="403"/>
      <c r="D62" s="403"/>
      <c r="E62" s="403"/>
      <c r="F62" s="403"/>
      <c r="G62" s="403"/>
      <c r="H62" s="403"/>
      <c r="I62" s="403"/>
      <c r="J62" s="403"/>
      <c r="K62" s="403"/>
      <c r="L62" s="403"/>
      <c r="M62" s="403"/>
    </row>
    <row r="63" spans="1:13" s="121" customFormat="1" ht="111" customHeight="1">
      <c r="A63" s="406" t="s">
        <v>57</v>
      </c>
      <c r="B63" s="406"/>
      <c r="C63" s="406"/>
      <c r="D63" s="406"/>
      <c r="E63" s="406"/>
      <c r="F63" s="406"/>
      <c r="G63" s="406"/>
      <c r="H63" s="406"/>
      <c r="I63" s="406"/>
      <c r="J63" s="406"/>
      <c r="K63" s="406"/>
      <c r="L63" s="406"/>
      <c r="M63" s="406"/>
    </row>
    <row r="64" spans="1:13" s="121" customFormat="1" ht="63" customHeight="1">
      <c r="A64" s="406" t="s">
        <v>48</v>
      </c>
      <c r="B64" s="406"/>
      <c r="C64" s="406"/>
      <c r="D64" s="406"/>
      <c r="E64" s="406"/>
      <c r="F64" s="406"/>
      <c r="G64" s="406"/>
      <c r="H64" s="406"/>
      <c r="I64" s="406"/>
      <c r="J64" s="406"/>
      <c r="K64" s="406"/>
      <c r="L64" s="406"/>
      <c r="M64" s="406"/>
    </row>
    <row r="65" spans="1:13" s="121" customFormat="1" ht="93" customHeight="1">
      <c r="A65" s="406" t="s">
        <v>58</v>
      </c>
      <c r="B65" s="406"/>
      <c r="C65" s="406"/>
      <c r="D65" s="406"/>
      <c r="E65" s="406"/>
      <c r="F65" s="406"/>
      <c r="G65" s="406"/>
      <c r="H65" s="406"/>
      <c r="I65" s="406"/>
      <c r="J65" s="406"/>
      <c r="K65" s="406"/>
      <c r="L65" s="406"/>
      <c r="M65" s="406"/>
    </row>
    <row r="66" spans="1:13" s="121" customFormat="1" ht="102.75" customHeight="1">
      <c r="A66" s="406" t="s">
        <v>8</v>
      </c>
      <c r="B66" s="406"/>
      <c r="C66" s="406"/>
      <c r="D66" s="406"/>
      <c r="E66" s="406"/>
      <c r="F66" s="406"/>
      <c r="G66" s="406"/>
      <c r="H66" s="406"/>
      <c r="I66" s="406"/>
      <c r="J66" s="406"/>
      <c r="K66" s="406"/>
      <c r="L66" s="406"/>
      <c r="M66" s="406"/>
    </row>
    <row r="67" spans="1:13" s="121" customFormat="1" ht="38.25" customHeight="1">
      <c r="A67" s="406" t="s">
        <v>1098</v>
      </c>
      <c r="B67" s="406"/>
      <c r="C67" s="406"/>
      <c r="D67" s="406"/>
      <c r="E67" s="406"/>
      <c r="F67" s="406"/>
      <c r="G67" s="406"/>
      <c r="H67" s="406"/>
      <c r="I67" s="406"/>
      <c r="J67" s="406"/>
      <c r="K67" s="406"/>
      <c r="L67" s="406"/>
      <c r="M67" s="406"/>
    </row>
    <row r="68" spans="1:13" s="121" customFormat="1" ht="72.75" customHeight="1">
      <c r="A68" s="405" t="s">
        <v>643</v>
      </c>
      <c r="B68" s="405"/>
      <c r="C68" s="405"/>
      <c r="D68" s="405"/>
      <c r="E68" s="405"/>
      <c r="F68" s="405"/>
      <c r="G68" s="405"/>
      <c r="H68" s="405"/>
      <c r="I68" s="405"/>
      <c r="J68" s="405"/>
      <c r="K68" s="405"/>
      <c r="L68" s="405"/>
      <c r="M68" s="405"/>
    </row>
    <row r="69" spans="1:13" s="121" customFormat="1" ht="102" customHeight="1">
      <c r="A69" s="406" t="s">
        <v>713</v>
      </c>
      <c r="B69" s="406"/>
      <c r="C69" s="406"/>
      <c r="D69" s="406"/>
      <c r="E69" s="406"/>
      <c r="F69" s="406"/>
      <c r="G69" s="406"/>
      <c r="H69" s="406"/>
      <c r="I69" s="406"/>
      <c r="J69" s="406"/>
      <c r="K69" s="406"/>
      <c r="L69" s="406"/>
      <c r="M69" s="406"/>
    </row>
    <row r="70" spans="1:13" s="121" customFormat="1" ht="28.5" customHeight="1">
      <c r="A70" s="406" t="s">
        <v>714</v>
      </c>
      <c r="B70" s="406"/>
      <c r="C70" s="406"/>
      <c r="D70" s="406"/>
      <c r="E70" s="406"/>
      <c r="F70" s="406"/>
      <c r="G70" s="406"/>
      <c r="H70" s="406"/>
      <c r="I70" s="406"/>
      <c r="J70" s="406"/>
      <c r="K70" s="406"/>
      <c r="L70" s="406"/>
      <c r="M70" s="406"/>
    </row>
    <row r="71" spans="1:13" s="121" customFormat="1" ht="57" customHeight="1">
      <c r="A71" s="406" t="s">
        <v>715</v>
      </c>
      <c r="B71" s="406"/>
      <c r="C71" s="406"/>
      <c r="D71" s="406"/>
      <c r="E71" s="406"/>
      <c r="F71" s="406"/>
      <c r="G71" s="406"/>
      <c r="H71" s="406"/>
      <c r="I71" s="406"/>
      <c r="J71" s="406"/>
      <c r="K71" s="406"/>
      <c r="L71" s="406"/>
      <c r="M71" s="406"/>
    </row>
    <row r="72" spans="1:13" s="121" customFormat="1" ht="132.75" customHeight="1">
      <c r="A72" s="406" t="s">
        <v>1496</v>
      </c>
      <c r="B72" s="406"/>
      <c r="C72" s="406"/>
      <c r="D72" s="406"/>
      <c r="E72" s="406"/>
      <c r="F72" s="406"/>
      <c r="G72" s="406"/>
      <c r="H72" s="406"/>
      <c r="I72" s="406"/>
      <c r="J72" s="406"/>
      <c r="K72" s="406"/>
      <c r="L72" s="406"/>
      <c r="M72" s="406"/>
    </row>
    <row r="73" spans="1:13" s="121" customFormat="1" ht="137.25" customHeight="1">
      <c r="A73" s="406" t="s">
        <v>9</v>
      </c>
      <c r="B73" s="406"/>
      <c r="C73" s="406"/>
      <c r="D73" s="406"/>
      <c r="E73" s="406"/>
      <c r="F73" s="406"/>
      <c r="G73" s="406"/>
      <c r="H73" s="406"/>
      <c r="I73" s="406"/>
      <c r="J73" s="406"/>
      <c r="K73" s="406"/>
      <c r="L73" s="406"/>
      <c r="M73" s="406"/>
    </row>
    <row r="74" spans="1:13" s="121" customFormat="1" ht="119.25" customHeight="1">
      <c r="A74" s="406" t="s">
        <v>1099</v>
      </c>
      <c r="B74" s="406"/>
      <c r="C74" s="406"/>
      <c r="D74" s="406"/>
      <c r="E74" s="406"/>
      <c r="F74" s="406"/>
      <c r="G74" s="406"/>
      <c r="H74" s="406"/>
      <c r="I74" s="406"/>
      <c r="J74" s="406"/>
      <c r="K74" s="406"/>
      <c r="L74" s="406"/>
      <c r="M74" s="406"/>
    </row>
    <row r="75" spans="1:13" s="154" customFormat="1" ht="54.75" customHeight="1">
      <c r="A75" s="409" t="s">
        <v>1397</v>
      </c>
      <c r="B75" s="409"/>
      <c r="C75" s="409"/>
      <c r="D75" s="409"/>
      <c r="E75" s="409"/>
      <c r="F75" s="409"/>
      <c r="G75" s="409"/>
      <c r="H75" s="409"/>
      <c r="I75" s="409"/>
      <c r="J75" s="409"/>
      <c r="K75" s="409"/>
      <c r="L75" s="409"/>
      <c r="M75" s="409"/>
    </row>
    <row r="76" spans="1:13" s="154" customFormat="1" ht="72.75" customHeight="1">
      <c r="A76" s="409" t="s">
        <v>1398</v>
      </c>
      <c r="B76" s="409"/>
      <c r="C76" s="409"/>
      <c r="D76" s="409"/>
      <c r="E76" s="409"/>
      <c r="F76" s="409"/>
      <c r="G76" s="409"/>
      <c r="H76" s="409"/>
      <c r="I76" s="409"/>
      <c r="J76" s="409"/>
      <c r="K76" s="409"/>
      <c r="L76" s="409"/>
      <c r="M76" s="409"/>
    </row>
    <row r="77" spans="1:13" s="154" customFormat="1" ht="72.75" customHeight="1">
      <c r="A77" s="409" t="s">
        <v>1399</v>
      </c>
      <c r="B77" s="409"/>
      <c r="C77" s="409"/>
      <c r="D77" s="409"/>
      <c r="E77" s="409"/>
      <c r="F77" s="409"/>
      <c r="G77" s="409"/>
      <c r="H77" s="409"/>
      <c r="I77" s="409"/>
      <c r="J77" s="409"/>
      <c r="K77" s="409"/>
      <c r="L77" s="409"/>
      <c r="M77" s="409"/>
    </row>
    <row r="78" spans="1:13" s="121" customFormat="1" ht="15.75">
      <c r="A78" s="419"/>
      <c r="B78" s="419"/>
      <c r="C78" s="419"/>
      <c r="D78" s="419"/>
      <c r="E78" s="419"/>
      <c r="F78" s="419"/>
      <c r="G78" s="419"/>
      <c r="H78" s="419"/>
      <c r="I78" s="419"/>
      <c r="J78" s="419"/>
      <c r="K78" s="419"/>
      <c r="L78" s="419"/>
      <c r="M78" s="419"/>
    </row>
    <row r="79" spans="1:13" s="121" customFormat="1" ht="59.25" customHeight="1">
      <c r="A79" s="417" t="s">
        <v>716</v>
      </c>
      <c r="B79" s="417"/>
      <c r="C79" s="417"/>
      <c r="D79" s="417"/>
      <c r="E79" s="417"/>
      <c r="F79" s="417"/>
      <c r="G79" s="417"/>
      <c r="H79" s="417"/>
      <c r="I79" s="417"/>
      <c r="J79" s="417"/>
      <c r="K79" s="417"/>
      <c r="L79" s="417"/>
      <c r="M79" s="417"/>
    </row>
    <row r="80" spans="1:13" s="121" customFormat="1" ht="9.75" customHeight="1">
      <c r="A80" s="113"/>
      <c r="B80" s="113"/>
      <c r="C80" s="113"/>
      <c r="D80" s="113"/>
      <c r="E80" s="113"/>
      <c r="F80" s="113"/>
      <c r="G80" s="113"/>
      <c r="H80" s="113"/>
      <c r="I80" s="113"/>
      <c r="J80" s="113"/>
      <c r="K80" s="113"/>
      <c r="L80" s="113"/>
      <c r="M80" s="113"/>
    </row>
    <row r="81" spans="1:13" s="121" customFormat="1" ht="123" customHeight="1">
      <c r="A81" s="405" t="s">
        <v>1497</v>
      </c>
      <c r="B81" s="405"/>
      <c r="C81" s="405"/>
      <c r="D81" s="405"/>
      <c r="E81" s="405"/>
      <c r="F81" s="405"/>
      <c r="G81" s="405"/>
      <c r="H81" s="405"/>
      <c r="I81" s="405"/>
      <c r="J81" s="405"/>
      <c r="K81" s="405"/>
      <c r="L81" s="405"/>
      <c r="M81" s="405"/>
    </row>
    <row r="82" spans="1:13" s="121" customFormat="1" ht="15.75">
      <c r="A82" s="111"/>
      <c r="B82" s="111"/>
      <c r="C82" s="111"/>
      <c r="D82" s="111"/>
      <c r="E82" s="111"/>
      <c r="F82" s="111"/>
      <c r="G82" s="111"/>
      <c r="H82" s="111"/>
      <c r="I82" s="111"/>
      <c r="J82" s="111"/>
      <c r="K82" s="111"/>
      <c r="L82" s="111"/>
      <c r="M82" s="111"/>
    </row>
    <row r="83" spans="1:13" s="121" customFormat="1" ht="60.75" customHeight="1">
      <c r="A83" s="417" t="s">
        <v>222</v>
      </c>
      <c r="B83" s="418"/>
      <c r="C83" s="418"/>
      <c r="D83" s="418"/>
      <c r="E83" s="418"/>
      <c r="F83" s="418"/>
      <c r="G83" s="418"/>
      <c r="H83" s="418"/>
      <c r="I83" s="418"/>
      <c r="J83" s="418"/>
      <c r="K83" s="418"/>
      <c r="L83" s="418"/>
      <c r="M83" s="418"/>
    </row>
    <row r="84" spans="1:13" s="121" customFormat="1" ht="102.75" customHeight="1">
      <c r="A84" s="405" t="s">
        <v>1498</v>
      </c>
      <c r="B84" s="405"/>
      <c r="C84" s="405"/>
      <c r="D84" s="405"/>
      <c r="E84" s="405"/>
      <c r="F84" s="405"/>
      <c r="G84" s="405"/>
      <c r="H84" s="405"/>
      <c r="I84" s="405"/>
      <c r="J84" s="405"/>
      <c r="K84" s="405"/>
      <c r="L84" s="405"/>
      <c r="M84" s="405"/>
    </row>
    <row r="85" spans="1:13" s="121" customFormat="1" ht="12" customHeight="1">
      <c r="A85" s="111"/>
      <c r="B85" s="111"/>
      <c r="C85" s="111"/>
      <c r="D85" s="111"/>
      <c r="E85" s="111"/>
      <c r="F85" s="111"/>
      <c r="G85" s="111"/>
      <c r="H85" s="111"/>
      <c r="I85" s="111"/>
      <c r="J85" s="111"/>
      <c r="K85" s="111"/>
      <c r="L85" s="111"/>
      <c r="M85" s="111"/>
    </row>
    <row r="86" spans="1:13" s="121" customFormat="1" ht="15.75">
      <c r="A86" s="417" t="s">
        <v>223</v>
      </c>
      <c r="B86" s="418"/>
      <c r="C86" s="418"/>
      <c r="D86" s="418"/>
      <c r="E86" s="418"/>
      <c r="F86" s="418"/>
      <c r="G86" s="418"/>
      <c r="H86" s="418"/>
      <c r="I86" s="418"/>
      <c r="J86" s="418"/>
      <c r="K86" s="418"/>
      <c r="L86" s="418"/>
      <c r="M86" s="418"/>
    </row>
    <row r="87" spans="1:13" s="121" customFormat="1" ht="15.75">
      <c r="A87" s="124"/>
      <c r="B87" s="127"/>
      <c r="C87" s="127"/>
      <c r="D87" s="127"/>
      <c r="E87" s="127"/>
      <c r="F87" s="127"/>
      <c r="G87" s="127"/>
      <c r="H87" s="127"/>
      <c r="I87" s="127"/>
      <c r="J87" s="127"/>
      <c r="K87" s="127"/>
      <c r="L87" s="127"/>
      <c r="M87" s="127"/>
    </row>
    <row r="88" spans="1:13" s="121" customFormat="1" ht="147.75" customHeight="1">
      <c r="A88" s="405" t="s">
        <v>1499</v>
      </c>
      <c r="B88" s="405"/>
      <c r="C88" s="405"/>
      <c r="D88" s="405"/>
      <c r="E88" s="405"/>
      <c r="F88" s="405"/>
      <c r="G88" s="405"/>
      <c r="H88" s="405"/>
      <c r="I88" s="405"/>
      <c r="J88" s="405"/>
      <c r="K88" s="405"/>
      <c r="L88" s="405"/>
      <c r="M88" s="405"/>
    </row>
    <row r="89" spans="1:13" s="121" customFormat="1" ht="8.25" customHeight="1">
      <c r="A89" s="111"/>
      <c r="B89" s="111"/>
      <c r="C89" s="111"/>
      <c r="D89" s="111"/>
      <c r="E89" s="111"/>
      <c r="F89" s="111"/>
      <c r="G89" s="111"/>
      <c r="H89" s="111"/>
      <c r="I89" s="111"/>
      <c r="J89" s="111"/>
      <c r="K89" s="111"/>
      <c r="L89" s="111"/>
      <c r="M89" s="111"/>
    </row>
    <row r="90" spans="1:13" s="121" customFormat="1" ht="36" customHeight="1">
      <c r="A90" s="408" t="s">
        <v>1500</v>
      </c>
      <c r="B90" s="408"/>
      <c r="C90" s="408"/>
      <c r="D90" s="408"/>
      <c r="E90" s="408"/>
      <c r="F90" s="408"/>
      <c r="G90" s="408"/>
      <c r="H90" s="408"/>
      <c r="I90" s="408"/>
      <c r="J90" s="408"/>
      <c r="K90" s="408"/>
      <c r="L90" s="408"/>
      <c r="M90" s="408"/>
    </row>
    <row r="91" spans="1:13" s="121" customFormat="1" ht="15.75">
      <c r="A91" s="103"/>
      <c r="B91" s="103"/>
      <c r="C91" s="103"/>
      <c r="D91" s="103"/>
      <c r="E91" s="103"/>
      <c r="F91" s="103"/>
      <c r="G91" s="103"/>
      <c r="H91" s="103"/>
      <c r="I91" s="103"/>
      <c r="J91" s="103"/>
      <c r="K91" s="103"/>
      <c r="L91" s="103"/>
      <c r="M91" s="103"/>
    </row>
    <row r="92" spans="1:13" s="121" customFormat="1" ht="162" customHeight="1">
      <c r="A92" s="405" t="s">
        <v>189</v>
      </c>
      <c r="B92" s="405"/>
      <c r="C92" s="405"/>
      <c r="D92" s="405"/>
      <c r="E92" s="405"/>
      <c r="F92" s="405"/>
      <c r="G92" s="405"/>
      <c r="H92" s="405"/>
      <c r="I92" s="405"/>
      <c r="J92" s="405"/>
      <c r="K92" s="405"/>
      <c r="L92" s="405"/>
      <c r="M92" s="405"/>
    </row>
    <row r="93" spans="1:13" s="121" customFormat="1" ht="73.5" customHeight="1">
      <c r="A93" s="405" t="s">
        <v>959</v>
      </c>
      <c r="B93" s="405"/>
      <c r="C93" s="405"/>
      <c r="D93" s="405"/>
      <c r="E93" s="405"/>
      <c r="F93" s="405"/>
      <c r="G93" s="405"/>
      <c r="H93" s="405"/>
      <c r="I93" s="405"/>
      <c r="J93" s="405"/>
      <c r="K93" s="405"/>
      <c r="L93" s="405"/>
      <c r="M93" s="405"/>
    </row>
    <row r="94" spans="1:13" s="121" customFormat="1" ht="89.25" customHeight="1">
      <c r="A94" s="405" t="s">
        <v>511</v>
      </c>
      <c r="B94" s="405"/>
      <c r="C94" s="405"/>
      <c r="D94" s="405"/>
      <c r="E94" s="405"/>
      <c r="F94" s="405"/>
      <c r="G94" s="405"/>
      <c r="H94" s="405"/>
      <c r="I94" s="405"/>
      <c r="J94" s="405"/>
      <c r="K94" s="405"/>
      <c r="L94" s="405"/>
      <c r="M94" s="405"/>
    </row>
    <row r="95" spans="1:13" s="121" customFormat="1" ht="84.75" customHeight="1">
      <c r="A95" s="405" t="s">
        <v>64</v>
      </c>
      <c r="B95" s="405"/>
      <c r="C95" s="405"/>
      <c r="D95" s="405"/>
      <c r="E95" s="405"/>
      <c r="F95" s="405"/>
      <c r="G95" s="405"/>
      <c r="H95" s="405"/>
      <c r="I95" s="405"/>
      <c r="J95" s="405"/>
      <c r="K95" s="405"/>
      <c r="L95" s="405"/>
      <c r="M95" s="405"/>
    </row>
    <row r="96" spans="1:13" s="121" customFormat="1" ht="66" customHeight="1">
      <c r="A96" s="405" t="s">
        <v>1100</v>
      </c>
      <c r="B96" s="405"/>
      <c r="C96" s="405"/>
      <c r="D96" s="405"/>
      <c r="E96" s="405"/>
      <c r="F96" s="405"/>
      <c r="G96" s="405"/>
      <c r="H96" s="405"/>
      <c r="I96" s="405"/>
      <c r="J96" s="405"/>
      <c r="K96" s="405"/>
      <c r="L96" s="405"/>
      <c r="M96" s="405"/>
    </row>
    <row r="97" spans="1:13" s="121" customFormat="1" ht="15.75">
      <c r="A97" s="111"/>
      <c r="B97" s="111"/>
      <c r="C97" s="111"/>
      <c r="D97" s="111"/>
      <c r="E97" s="111"/>
      <c r="F97" s="111"/>
      <c r="G97" s="111"/>
      <c r="H97" s="111"/>
      <c r="I97" s="111"/>
      <c r="J97" s="111"/>
      <c r="K97" s="111"/>
      <c r="L97" s="111"/>
      <c r="M97" s="111"/>
    </row>
    <row r="98" spans="1:13" s="121" customFormat="1" ht="15.75">
      <c r="A98" s="423" t="s">
        <v>1501</v>
      </c>
      <c r="B98" s="423"/>
      <c r="C98" s="423"/>
      <c r="D98" s="423"/>
      <c r="E98" s="423"/>
      <c r="F98" s="423"/>
      <c r="G98" s="423"/>
      <c r="H98" s="423"/>
      <c r="I98" s="423"/>
      <c r="J98" s="423"/>
      <c r="K98" s="423"/>
      <c r="L98" s="423"/>
      <c r="M98" s="423"/>
    </row>
    <row r="99" spans="1:13" s="121" customFormat="1" ht="12.75" customHeight="1">
      <c r="A99" s="111"/>
      <c r="B99" s="111"/>
      <c r="C99" s="111"/>
      <c r="D99" s="111"/>
      <c r="E99" s="111"/>
      <c r="F99" s="111"/>
      <c r="G99" s="111"/>
      <c r="H99" s="111"/>
      <c r="I99" s="111"/>
      <c r="J99" s="111"/>
      <c r="K99" s="111"/>
      <c r="L99" s="111"/>
      <c r="M99" s="111"/>
    </row>
    <row r="100" spans="1:13" s="121" customFormat="1" ht="88.5" customHeight="1">
      <c r="A100" s="405" t="s">
        <v>1502</v>
      </c>
      <c r="B100" s="405"/>
      <c r="C100" s="405"/>
      <c r="D100" s="405"/>
      <c r="E100" s="405"/>
      <c r="F100" s="405"/>
      <c r="G100" s="405"/>
      <c r="H100" s="405"/>
      <c r="I100" s="405"/>
      <c r="J100" s="405"/>
      <c r="K100" s="405"/>
      <c r="L100" s="405"/>
      <c r="M100" s="405"/>
    </row>
    <row r="101" spans="1:13" s="121" customFormat="1" ht="87.75" customHeight="1">
      <c r="A101" s="405" t="s">
        <v>1503</v>
      </c>
      <c r="B101" s="405"/>
      <c r="C101" s="405"/>
      <c r="D101" s="405"/>
      <c r="E101" s="405"/>
      <c r="F101" s="405"/>
      <c r="G101" s="405"/>
      <c r="H101" s="405"/>
      <c r="I101" s="405"/>
      <c r="J101" s="405"/>
      <c r="K101" s="405"/>
      <c r="L101" s="405"/>
      <c r="M101" s="405"/>
    </row>
    <row r="102" spans="1:13" s="121" customFormat="1" ht="72.75" customHeight="1">
      <c r="A102" s="405" t="s">
        <v>1504</v>
      </c>
      <c r="B102" s="405"/>
      <c r="C102" s="405"/>
      <c r="D102" s="405"/>
      <c r="E102" s="405"/>
      <c r="F102" s="405"/>
      <c r="G102" s="405"/>
      <c r="H102" s="405"/>
      <c r="I102" s="405"/>
      <c r="J102" s="405"/>
      <c r="K102" s="405"/>
      <c r="L102" s="405"/>
      <c r="M102" s="405"/>
    </row>
    <row r="103" spans="1:13" s="121" customFormat="1" ht="15.75">
      <c r="A103" s="111"/>
      <c r="B103" s="111"/>
      <c r="C103" s="111"/>
      <c r="D103" s="111"/>
      <c r="E103" s="111"/>
      <c r="F103" s="111"/>
      <c r="G103" s="111"/>
      <c r="H103" s="111"/>
      <c r="I103" s="111"/>
      <c r="J103" s="111"/>
      <c r="K103" s="111"/>
      <c r="L103" s="111"/>
      <c r="M103" s="111"/>
    </row>
    <row r="104" spans="1:13" s="121" customFormat="1" ht="15.75">
      <c r="A104" s="408" t="s">
        <v>59</v>
      </c>
      <c r="B104" s="408"/>
      <c r="C104" s="408"/>
      <c r="D104" s="408"/>
      <c r="E104" s="408"/>
      <c r="F104" s="408"/>
      <c r="G104" s="408"/>
      <c r="H104" s="408"/>
      <c r="I104" s="408"/>
      <c r="J104" s="408"/>
      <c r="K104" s="408"/>
      <c r="L104" s="408"/>
      <c r="M104" s="408"/>
    </row>
    <row r="105" spans="1:13" s="121" customFormat="1" ht="15.75">
      <c r="A105" s="103"/>
      <c r="B105" s="103"/>
      <c r="C105" s="103"/>
      <c r="D105" s="103"/>
      <c r="E105" s="103"/>
      <c r="F105" s="103"/>
      <c r="G105" s="103"/>
      <c r="H105" s="103"/>
      <c r="I105" s="103"/>
      <c r="J105" s="103"/>
      <c r="K105" s="103"/>
      <c r="L105" s="103"/>
      <c r="M105" s="103"/>
    </row>
    <row r="106" spans="1:13" s="121" customFormat="1" ht="88.5" customHeight="1">
      <c r="A106" s="406" t="s">
        <v>1625</v>
      </c>
      <c r="B106" s="406"/>
      <c r="C106" s="406"/>
      <c r="D106" s="406"/>
      <c r="E106" s="406"/>
      <c r="F106" s="406"/>
      <c r="G106" s="406"/>
      <c r="H106" s="406"/>
      <c r="I106" s="406"/>
      <c r="J106" s="406"/>
      <c r="K106" s="406"/>
      <c r="L106" s="406"/>
      <c r="M106" s="406"/>
    </row>
    <row r="107" spans="1:13" s="121" customFormat="1" ht="51.75" customHeight="1">
      <c r="A107" s="403" t="s">
        <v>1505</v>
      </c>
      <c r="B107" s="403"/>
      <c r="C107" s="403"/>
      <c r="D107" s="403"/>
      <c r="E107" s="403"/>
      <c r="F107" s="403"/>
      <c r="G107" s="403"/>
      <c r="H107" s="403"/>
      <c r="I107" s="403"/>
      <c r="J107" s="403"/>
      <c r="K107" s="403"/>
      <c r="L107" s="403"/>
      <c r="M107" s="403"/>
    </row>
    <row r="108" spans="1:13" s="121" customFormat="1" ht="72" customHeight="1">
      <c r="A108" s="406" t="s">
        <v>1626</v>
      </c>
      <c r="B108" s="406"/>
      <c r="C108" s="406"/>
      <c r="D108" s="406"/>
      <c r="E108" s="406"/>
      <c r="F108" s="406"/>
      <c r="G108" s="406"/>
      <c r="H108" s="406"/>
      <c r="I108" s="406"/>
      <c r="J108" s="406"/>
      <c r="K108" s="406"/>
      <c r="L108" s="406"/>
      <c r="M108" s="406"/>
    </row>
    <row r="109" spans="1:13" s="121" customFormat="1" ht="15.75">
      <c r="A109" s="103"/>
      <c r="B109" s="103"/>
      <c r="C109" s="103"/>
      <c r="D109" s="103"/>
      <c r="E109" s="103"/>
      <c r="F109" s="103"/>
      <c r="G109" s="103"/>
      <c r="H109" s="103"/>
      <c r="I109" s="103"/>
      <c r="J109" s="103"/>
      <c r="K109" s="103"/>
      <c r="L109" s="103"/>
      <c r="M109" s="103"/>
    </row>
    <row r="110" spans="1:13" s="121" customFormat="1" ht="15.75">
      <c r="A110" s="408" t="s">
        <v>1040</v>
      </c>
      <c r="B110" s="408"/>
      <c r="C110" s="408"/>
      <c r="D110" s="408"/>
      <c r="E110" s="408"/>
      <c r="F110" s="408"/>
      <c r="G110" s="408"/>
      <c r="H110" s="408"/>
      <c r="I110" s="408"/>
      <c r="J110" s="408"/>
      <c r="K110" s="408"/>
      <c r="L110" s="408"/>
      <c r="M110" s="408"/>
    </row>
    <row r="111" spans="1:13" s="121" customFormat="1" ht="15.75">
      <c r="A111" s="103"/>
      <c r="B111" s="103"/>
      <c r="C111" s="103"/>
      <c r="D111" s="103"/>
      <c r="E111" s="103"/>
      <c r="F111" s="103"/>
      <c r="G111" s="103"/>
      <c r="H111" s="103"/>
      <c r="I111" s="103"/>
      <c r="J111" s="103"/>
      <c r="K111" s="103"/>
      <c r="L111" s="103"/>
      <c r="M111" s="103"/>
    </row>
    <row r="112" spans="1:13" s="121" customFormat="1" ht="37.5" customHeight="1">
      <c r="A112" s="406" t="s">
        <v>1506</v>
      </c>
      <c r="B112" s="406"/>
      <c r="C112" s="406"/>
      <c r="D112" s="406"/>
      <c r="E112" s="406"/>
      <c r="F112" s="406"/>
      <c r="G112" s="406"/>
      <c r="H112" s="406"/>
      <c r="I112" s="406"/>
      <c r="J112" s="406"/>
      <c r="K112" s="406"/>
      <c r="L112" s="406"/>
      <c r="M112" s="406"/>
    </row>
    <row r="113" spans="1:13" s="121" customFormat="1" ht="89.25" customHeight="1">
      <c r="A113" s="406" t="s">
        <v>1507</v>
      </c>
      <c r="B113" s="406"/>
      <c r="C113" s="406"/>
      <c r="D113" s="406"/>
      <c r="E113" s="406"/>
      <c r="F113" s="406"/>
      <c r="G113" s="406"/>
      <c r="H113" s="406"/>
      <c r="I113" s="406"/>
      <c r="J113" s="406"/>
      <c r="K113" s="406"/>
      <c r="L113" s="406"/>
      <c r="M113" s="406"/>
    </row>
    <row r="114" spans="1:13" s="121" customFormat="1" ht="39.75" customHeight="1">
      <c r="A114" s="403" t="s">
        <v>1508</v>
      </c>
      <c r="B114" s="403"/>
      <c r="C114" s="403"/>
      <c r="D114" s="403"/>
      <c r="E114" s="403"/>
      <c r="F114" s="403"/>
      <c r="G114" s="403"/>
      <c r="H114" s="403"/>
      <c r="I114" s="403"/>
      <c r="J114" s="403"/>
      <c r="K114" s="403"/>
      <c r="L114" s="403"/>
      <c r="M114" s="403"/>
    </row>
    <row r="115" spans="1:13" s="121" customFormat="1" ht="102.75" customHeight="1">
      <c r="A115" s="406" t="s">
        <v>1509</v>
      </c>
      <c r="B115" s="406"/>
      <c r="C115" s="406"/>
      <c r="D115" s="406"/>
      <c r="E115" s="406"/>
      <c r="F115" s="406"/>
      <c r="G115" s="406"/>
      <c r="H115" s="406"/>
      <c r="I115" s="406"/>
      <c r="J115" s="406"/>
      <c r="K115" s="406"/>
      <c r="L115" s="406"/>
      <c r="M115" s="406"/>
    </row>
    <row r="116" spans="1:13" s="121" customFormat="1" ht="34.5" customHeight="1">
      <c r="A116" s="406" t="s">
        <v>1510</v>
      </c>
      <c r="B116" s="406"/>
      <c r="C116" s="406"/>
      <c r="D116" s="406"/>
      <c r="E116" s="406"/>
      <c r="F116" s="406"/>
      <c r="G116" s="406"/>
      <c r="H116" s="406"/>
      <c r="I116" s="406"/>
      <c r="J116" s="406"/>
      <c r="K116" s="406"/>
      <c r="L116" s="406"/>
      <c r="M116" s="406"/>
    </row>
    <row r="117" spans="1:13" s="121" customFormat="1" ht="15.75">
      <c r="A117" s="112"/>
      <c r="B117" s="112"/>
      <c r="C117" s="112"/>
      <c r="D117" s="112"/>
      <c r="E117" s="112"/>
      <c r="F117" s="112"/>
      <c r="G117" s="112"/>
      <c r="H117" s="112"/>
      <c r="I117" s="112"/>
      <c r="J117" s="112"/>
      <c r="K117" s="112"/>
      <c r="L117" s="112"/>
      <c r="M117" s="112"/>
    </row>
    <row r="118" spans="1:13" s="128" customFormat="1" ht="15.75">
      <c r="A118" s="408" t="s">
        <v>14</v>
      </c>
      <c r="B118" s="408"/>
      <c r="C118" s="408"/>
      <c r="D118" s="408"/>
      <c r="E118" s="408"/>
      <c r="F118" s="408"/>
      <c r="G118" s="408"/>
      <c r="H118" s="408"/>
      <c r="I118" s="408"/>
      <c r="J118" s="408"/>
      <c r="K118" s="408"/>
      <c r="L118" s="408"/>
      <c r="M118" s="408"/>
    </row>
    <row r="119" spans="1:13" s="128" customFormat="1" ht="15.75">
      <c r="A119" s="103"/>
      <c r="B119" s="103"/>
      <c r="C119" s="103"/>
      <c r="D119" s="103"/>
      <c r="E119" s="103"/>
      <c r="F119" s="103"/>
      <c r="G119" s="103"/>
      <c r="H119" s="103"/>
      <c r="I119" s="103"/>
      <c r="J119" s="103"/>
      <c r="K119" s="103"/>
      <c r="L119" s="103"/>
      <c r="M119" s="103"/>
    </row>
    <row r="120" spans="1:13" s="121" customFormat="1" ht="39" customHeight="1">
      <c r="A120" s="403" t="s">
        <v>426</v>
      </c>
      <c r="B120" s="403"/>
      <c r="C120" s="403"/>
      <c r="D120" s="403"/>
      <c r="E120" s="403"/>
      <c r="F120" s="403"/>
      <c r="G120" s="403"/>
      <c r="H120" s="403"/>
      <c r="I120" s="403"/>
      <c r="J120" s="403"/>
      <c r="K120" s="403"/>
      <c r="L120" s="403"/>
      <c r="M120" s="403"/>
    </row>
    <row r="121" spans="1:13" s="121" customFormat="1" ht="20.25" customHeight="1">
      <c r="A121" s="403" t="s">
        <v>1511</v>
      </c>
      <c r="B121" s="403"/>
      <c r="C121" s="403"/>
      <c r="D121" s="403"/>
      <c r="E121" s="403"/>
      <c r="F121" s="403"/>
      <c r="G121" s="403"/>
      <c r="H121" s="403"/>
      <c r="I121" s="403"/>
      <c r="J121" s="403"/>
      <c r="K121" s="403"/>
      <c r="L121" s="403"/>
      <c r="M121" s="403"/>
    </row>
    <row r="122" spans="1:13" s="121" customFormat="1" ht="123" customHeight="1">
      <c r="A122" s="406" t="s">
        <v>1627</v>
      </c>
      <c r="B122" s="406"/>
      <c r="C122" s="406"/>
      <c r="D122" s="406"/>
      <c r="E122" s="406"/>
      <c r="F122" s="406"/>
      <c r="G122" s="406"/>
      <c r="H122" s="406"/>
      <c r="I122" s="406"/>
      <c r="J122" s="406"/>
      <c r="K122" s="406"/>
      <c r="L122" s="406"/>
      <c r="M122" s="406"/>
    </row>
    <row r="123" spans="1:13" s="121" customFormat="1" ht="93" customHeight="1">
      <c r="A123" s="406" t="s">
        <v>1628</v>
      </c>
      <c r="B123" s="406"/>
      <c r="C123" s="406"/>
      <c r="D123" s="406"/>
      <c r="E123" s="406"/>
      <c r="F123" s="406"/>
      <c r="G123" s="406"/>
      <c r="H123" s="406"/>
      <c r="I123" s="406"/>
      <c r="J123" s="406"/>
      <c r="K123" s="406"/>
      <c r="L123" s="406"/>
      <c r="M123" s="406"/>
    </row>
    <row r="124" spans="1:13" s="121" customFormat="1" ht="69.75" customHeight="1">
      <c r="A124" s="406" t="s">
        <v>1512</v>
      </c>
      <c r="B124" s="406"/>
      <c r="C124" s="406"/>
      <c r="D124" s="406"/>
      <c r="E124" s="406"/>
      <c r="F124" s="406"/>
      <c r="G124" s="406"/>
      <c r="H124" s="406"/>
      <c r="I124" s="406"/>
      <c r="J124" s="406"/>
      <c r="K124" s="406"/>
      <c r="L124" s="406"/>
      <c r="M124" s="406"/>
    </row>
    <row r="125" spans="1:13" s="121" customFormat="1" ht="15.75">
      <c r="A125" s="122"/>
      <c r="B125" s="122"/>
      <c r="C125" s="122"/>
      <c r="D125" s="122"/>
      <c r="E125" s="122"/>
      <c r="F125" s="122"/>
      <c r="G125" s="122"/>
      <c r="H125" s="122"/>
      <c r="I125" s="122"/>
      <c r="J125" s="122"/>
      <c r="K125" s="122"/>
      <c r="L125" s="122"/>
      <c r="M125" s="122"/>
    </row>
    <row r="126" spans="1:13" s="121" customFormat="1" ht="15.75">
      <c r="A126" s="408" t="s">
        <v>15</v>
      </c>
      <c r="B126" s="408"/>
      <c r="C126" s="408"/>
      <c r="D126" s="408"/>
      <c r="E126" s="408"/>
      <c r="F126" s="408"/>
      <c r="G126" s="408"/>
      <c r="H126" s="408"/>
      <c r="I126" s="408"/>
      <c r="J126" s="408"/>
      <c r="K126" s="408"/>
      <c r="L126" s="408"/>
      <c r="M126" s="408"/>
    </row>
    <row r="127" spans="1:13" s="121" customFormat="1" ht="15.75">
      <c r="A127" s="103"/>
      <c r="B127" s="103"/>
      <c r="C127" s="103"/>
      <c r="D127" s="103"/>
      <c r="E127" s="103"/>
      <c r="F127" s="103"/>
      <c r="G127" s="103"/>
      <c r="H127" s="103"/>
      <c r="I127" s="103"/>
      <c r="J127" s="103"/>
      <c r="K127" s="103"/>
      <c r="L127" s="103"/>
      <c r="M127" s="103"/>
    </row>
    <row r="128" spans="1:13" s="121" customFormat="1" ht="82.5" customHeight="1">
      <c r="A128" s="406" t="s">
        <v>1629</v>
      </c>
      <c r="B128" s="406"/>
      <c r="C128" s="406"/>
      <c r="D128" s="406"/>
      <c r="E128" s="406"/>
      <c r="F128" s="406"/>
      <c r="G128" s="406"/>
      <c r="H128" s="406"/>
      <c r="I128" s="406"/>
      <c r="J128" s="406"/>
      <c r="K128" s="406"/>
      <c r="L128" s="406"/>
      <c r="M128" s="406"/>
    </row>
    <row r="129" spans="1:13" s="121" customFormat="1" ht="69.75" customHeight="1">
      <c r="A129" s="406" t="s">
        <v>776</v>
      </c>
      <c r="B129" s="406"/>
      <c r="C129" s="406"/>
      <c r="D129" s="406"/>
      <c r="E129" s="406"/>
      <c r="F129" s="406"/>
      <c r="G129" s="406"/>
      <c r="H129" s="406"/>
      <c r="I129" s="406"/>
      <c r="J129" s="406"/>
      <c r="K129" s="406"/>
      <c r="L129" s="406"/>
      <c r="M129" s="406"/>
    </row>
    <row r="130" spans="1:13" s="154" customFormat="1" ht="164.25" customHeight="1">
      <c r="A130" s="410" t="s">
        <v>1513</v>
      </c>
      <c r="B130" s="410"/>
      <c r="C130" s="410"/>
      <c r="D130" s="410"/>
      <c r="E130" s="410"/>
      <c r="F130" s="410"/>
      <c r="G130" s="410"/>
      <c r="H130" s="410"/>
      <c r="I130" s="410"/>
      <c r="J130" s="410"/>
      <c r="K130" s="410"/>
      <c r="L130" s="410"/>
      <c r="M130" s="410"/>
    </row>
    <row r="131" spans="1:13" s="121" customFormat="1" ht="15.75">
      <c r="A131" s="122"/>
      <c r="B131" s="122"/>
      <c r="C131" s="122"/>
      <c r="D131" s="122"/>
      <c r="E131" s="122"/>
      <c r="F131" s="122"/>
      <c r="G131" s="122"/>
      <c r="H131" s="122"/>
      <c r="I131" s="122"/>
      <c r="J131" s="122"/>
      <c r="K131" s="122"/>
      <c r="L131" s="122"/>
      <c r="M131" s="122"/>
    </row>
    <row r="132" spans="1:13" s="121" customFormat="1" ht="15.75">
      <c r="A132" s="408" t="s">
        <v>0</v>
      </c>
      <c r="B132" s="408"/>
      <c r="C132" s="408"/>
      <c r="D132" s="408"/>
      <c r="E132" s="408"/>
      <c r="F132" s="408"/>
      <c r="G132" s="408"/>
      <c r="H132" s="408"/>
      <c r="I132" s="408"/>
      <c r="J132" s="408"/>
      <c r="K132" s="408"/>
      <c r="L132" s="408"/>
      <c r="M132" s="408"/>
    </row>
    <row r="133" spans="1:13" s="121" customFormat="1" ht="12" customHeight="1">
      <c r="A133" s="103"/>
      <c r="B133" s="103"/>
      <c r="C133" s="103"/>
      <c r="D133" s="103"/>
      <c r="E133" s="103"/>
      <c r="F133" s="103"/>
      <c r="G133" s="103"/>
      <c r="H133" s="103"/>
      <c r="I133" s="103"/>
      <c r="J133" s="103"/>
      <c r="K133" s="103"/>
      <c r="L133" s="103"/>
      <c r="M133" s="103"/>
    </row>
    <row r="134" spans="1:13" s="121" customFormat="1" ht="72" customHeight="1">
      <c r="A134" s="406" t="s">
        <v>1630</v>
      </c>
      <c r="B134" s="406"/>
      <c r="C134" s="406"/>
      <c r="D134" s="406"/>
      <c r="E134" s="406"/>
      <c r="F134" s="406"/>
      <c r="G134" s="406"/>
      <c r="H134" s="406"/>
      <c r="I134" s="406"/>
      <c r="J134" s="406"/>
      <c r="K134" s="406"/>
      <c r="L134" s="406"/>
      <c r="M134" s="406"/>
    </row>
    <row r="135" spans="1:13" s="154" customFormat="1" ht="162" customHeight="1">
      <c r="A135" s="410" t="s">
        <v>1414</v>
      </c>
      <c r="B135" s="410"/>
      <c r="C135" s="410"/>
      <c r="D135" s="410"/>
      <c r="E135" s="410"/>
      <c r="F135" s="410"/>
      <c r="G135" s="410"/>
      <c r="H135" s="410"/>
      <c r="I135" s="410"/>
      <c r="J135" s="410"/>
      <c r="K135" s="410"/>
      <c r="L135" s="410"/>
      <c r="M135" s="410"/>
    </row>
    <row r="136" spans="1:13" s="154" customFormat="1" ht="11.25" customHeight="1">
      <c r="A136" s="168"/>
      <c r="B136" s="168"/>
      <c r="C136" s="168"/>
      <c r="D136" s="168"/>
      <c r="E136" s="168"/>
      <c r="F136" s="168"/>
      <c r="G136" s="168"/>
      <c r="H136" s="168"/>
      <c r="I136" s="168"/>
      <c r="J136" s="168"/>
      <c r="K136" s="168"/>
      <c r="L136" s="168"/>
      <c r="M136" s="168"/>
    </row>
    <row r="137" spans="1:13" s="154" customFormat="1" ht="42.75" customHeight="1">
      <c r="A137" s="404" t="s">
        <v>1415</v>
      </c>
      <c r="B137" s="404"/>
      <c r="C137" s="404"/>
      <c r="D137" s="404"/>
      <c r="E137" s="404"/>
      <c r="F137" s="404"/>
      <c r="G137" s="404"/>
      <c r="H137" s="404"/>
      <c r="I137" s="404"/>
      <c r="J137" s="404"/>
      <c r="K137" s="404"/>
      <c r="L137" s="404"/>
      <c r="M137" s="404"/>
    </row>
    <row r="138" spans="1:13" s="154" customFormat="1" ht="40.5" customHeight="1">
      <c r="A138" s="410" t="s">
        <v>1413</v>
      </c>
      <c r="B138" s="410"/>
      <c r="C138" s="410"/>
      <c r="D138" s="410"/>
      <c r="E138" s="410"/>
      <c r="F138" s="410"/>
      <c r="G138" s="410"/>
      <c r="H138" s="410"/>
      <c r="I138" s="410"/>
      <c r="J138" s="410"/>
      <c r="K138" s="410"/>
      <c r="L138" s="410"/>
      <c r="M138" s="410"/>
    </row>
    <row r="139" spans="1:13" s="154" customFormat="1" ht="36" customHeight="1">
      <c r="A139" s="410" t="s">
        <v>1514</v>
      </c>
      <c r="B139" s="410"/>
      <c r="C139" s="410"/>
      <c r="D139" s="410"/>
      <c r="E139" s="410"/>
      <c r="F139" s="410"/>
      <c r="G139" s="410"/>
      <c r="H139" s="410"/>
      <c r="I139" s="410"/>
      <c r="J139" s="410"/>
      <c r="K139" s="410"/>
      <c r="L139" s="410"/>
      <c r="M139" s="410"/>
    </row>
    <row r="140" spans="1:13" s="154" customFormat="1" ht="67.5" customHeight="1">
      <c r="A140" s="410" t="s">
        <v>1515</v>
      </c>
      <c r="B140" s="410"/>
      <c r="C140" s="410"/>
      <c r="D140" s="410"/>
      <c r="E140" s="410"/>
      <c r="F140" s="410"/>
      <c r="G140" s="410"/>
      <c r="H140" s="410"/>
      <c r="I140" s="410"/>
      <c r="J140" s="410"/>
      <c r="K140" s="410"/>
      <c r="L140" s="410"/>
      <c r="M140" s="410"/>
    </row>
    <row r="141" spans="1:13" s="154" customFormat="1" ht="67.5" customHeight="1">
      <c r="A141" s="410" t="s">
        <v>1516</v>
      </c>
      <c r="B141" s="410"/>
      <c r="C141" s="410"/>
      <c r="D141" s="410"/>
      <c r="E141" s="410"/>
      <c r="F141" s="410"/>
      <c r="G141" s="410"/>
      <c r="H141" s="410"/>
      <c r="I141" s="410"/>
      <c r="J141" s="410"/>
      <c r="K141" s="410"/>
      <c r="L141" s="410"/>
      <c r="M141" s="410"/>
    </row>
    <row r="142" spans="1:13" s="154" customFormat="1" ht="160.5" customHeight="1">
      <c r="A142" s="410" t="s">
        <v>1414</v>
      </c>
      <c r="B142" s="410"/>
      <c r="C142" s="410"/>
      <c r="D142" s="410"/>
      <c r="E142" s="410"/>
      <c r="F142" s="410"/>
      <c r="G142" s="410"/>
      <c r="H142" s="410"/>
      <c r="I142" s="410"/>
      <c r="J142" s="410"/>
      <c r="K142" s="410"/>
      <c r="L142" s="410"/>
      <c r="M142" s="410"/>
    </row>
    <row r="143" spans="1:13" s="154" customFormat="1" ht="11.25" customHeight="1">
      <c r="A143" s="168"/>
      <c r="B143" s="168"/>
      <c r="C143" s="168"/>
      <c r="D143" s="168"/>
      <c r="E143" s="168"/>
      <c r="F143" s="168"/>
      <c r="G143" s="168"/>
      <c r="H143" s="168"/>
      <c r="I143" s="168"/>
      <c r="J143" s="168"/>
      <c r="K143" s="168"/>
      <c r="L143" s="168"/>
      <c r="M143" s="168"/>
    </row>
    <row r="144" spans="1:13" s="154" customFormat="1" ht="36.75" customHeight="1">
      <c r="A144" s="404" t="s">
        <v>1420</v>
      </c>
      <c r="B144" s="404"/>
      <c r="C144" s="404"/>
      <c r="D144" s="404"/>
      <c r="E144" s="404"/>
      <c r="F144" s="404"/>
      <c r="G144" s="404"/>
      <c r="H144" s="404"/>
      <c r="I144" s="404"/>
      <c r="J144" s="404"/>
      <c r="K144" s="404"/>
      <c r="L144" s="404"/>
      <c r="M144" s="404"/>
    </row>
    <row r="145" spans="1:13" s="154" customFormat="1" ht="97.5" customHeight="1">
      <c r="A145" s="410" t="s">
        <v>1517</v>
      </c>
      <c r="B145" s="410"/>
      <c r="C145" s="410"/>
      <c r="D145" s="410"/>
      <c r="E145" s="410"/>
      <c r="F145" s="410"/>
      <c r="G145" s="410"/>
      <c r="H145" s="410"/>
      <c r="I145" s="410"/>
      <c r="J145" s="410"/>
      <c r="K145" s="410"/>
      <c r="L145" s="410"/>
      <c r="M145" s="410"/>
    </row>
    <row r="146" spans="1:13" s="154" customFormat="1" ht="165.75" customHeight="1">
      <c r="A146" s="426" t="s">
        <v>1416</v>
      </c>
      <c r="B146" s="426"/>
      <c r="C146" s="426"/>
      <c r="D146" s="426"/>
      <c r="E146" s="426"/>
      <c r="F146" s="426"/>
      <c r="G146" s="426"/>
      <c r="H146" s="426"/>
      <c r="I146" s="426"/>
      <c r="J146" s="426"/>
      <c r="K146" s="426"/>
      <c r="L146" s="426"/>
      <c r="M146" s="426"/>
    </row>
    <row r="147" spans="1:13" s="154" customFormat="1" ht="11.25" customHeight="1">
      <c r="A147" s="168"/>
      <c r="B147" s="168"/>
      <c r="C147" s="168"/>
      <c r="D147" s="168"/>
      <c r="E147" s="168"/>
      <c r="F147" s="168"/>
      <c r="G147" s="168"/>
      <c r="H147" s="168"/>
      <c r="I147" s="168"/>
      <c r="J147" s="168"/>
      <c r="K147" s="168"/>
      <c r="L147" s="168"/>
      <c r="M147" s="168"/>
    </row>
    <row r="148" spans="1:13" s="154" customFormat="1" ht="15.75">
      <c r="A148" s="404" t="s">
        <v>1417</v>
      </c>
      <c r="B148" s="404"/>
      <c r="C148" s="404"/>
      <c r="D148" s="404"/>
      <c r="E148" s="404"/>
      <c r="F148" s="404"/>
      <c r="G148" s="404"/>
      <c r="H148" s="404"/>
      <c r="I148" s="404"/>
      <c r="J148" s="404"/>
      <c r="K148" s="404"/>
      <c r="L148" s="404"/>
      <c r="M148" s="404"/>
    </row>
    <row r="149" spans="1:13" s="154" customFormat="1" ht="15.75">
      <c r="A149" s="166"/>
      <c r="B149" s="166"/>
      <c r="C149" s="166"/>
      <c r="D149" s="166"/>
      <c r="E149" s="166"/>
      <c r="F149" s="166"/>
      <c r="G149" s="166"/>
      <c r="H149" s="166"/>
      <c r="I149" s="166"/>
      <c r="J149" s="166"/>
      <c r="K149" s="166"/>
      <c r="L149" s="166"/>
      <c r="M149" s="166"/>
    </row>
    <row r="150" spans="1:13" s="154" customFormat="1" ht="52.5" customHeight="1">
      <c r="A150" s="407" t="s">
        <v>1518</v>
      </c>
      <c r="B150" s="407"/>
      <c r="C150" s="407"/>
      <c r="D150" s="407"/>
      <c r="E150" s="407"/>
      <c r="F150" s="407"/>
      <c r="G150" s="407"/>
      <c r="H150" s="407"/>
      <c r="I150" s="407"/>
      <c r="J150" s="407"/>
      <c r="K150" s="407"/>
      <c r="L150" s="407"/>
      <c r="M150" s="407"/>
    </row>
    <row r="151" spans="1:13" s="154" customFormat="1" ht="39" customHeight="1">
      <c r="A151" s="407" t="s">
        <v>442</v>
      </c>
      <c r="B151" s="407"/>
      <c r="C151" s="407"/>
      <c r="D151" s="407"/>
      <c r="E151" s="407"/>
      <c r="F151" s="407"/>
      <c r="G151" s="407"/>
      <c r="H151" s="407"/>
      <c r="I151" s="407"/>
      <c r="J151" s="407"/>
      <c r="K151" s="407"/>
      <c r="L151" s="407"/>
      <c r="M151" s="407"/>
    </row>
    <row r="152" spans="1:13" s="154" customFormat="1" ht="15.75">
      <c r="A152" s="167"/>
      <c r="B152" s="167"/>
      <c r="C152" s="167"/>
      <c r="D152" s="167"/>
      <c r="E152" s="167"/>
      <c r="F152" s="167"/>
      <c r="G152" s="167"/>
      <c r="H152" s="167"/>
      <c r="I152" s="167"/>
      <c r="J152" s="167"/>
      <c r="K152" s="167"/>
      <c r="L152" s="167"/>
      <c r="M152" s="167"/>
    </row>
    <row r="153" spans="1:13" s="154" customFormat="1" ht="15.75">
      <c r="A153" s="404" t="s">
        <v>1418</v>
      </c>
      <c r="B153" s="404"/>
      <c r="C153" s="404"/>
      <c r="D153" s="404"/>
      <c r="E153" s="404"/>
      <c r="F153" s="404"/>
      <c r="G153" s="404"/>
      <c r="H153" s="404"/>
      <c r="I153" s="404"/>
      <c r="J153" s="404"/>
      <c r="K153" s="404"/>
      <c r="L153" s="404"/>
      <c r="M153" s="404"/>
    </row>
    <row r="154" spans="1:13" s="121" customFormat="1" ht="15.75">
      <c r="A154" s="103"/>
      <c r="B154" s="103"/>
      <c r="C154" s="103"/>
      <c r="D154" s="103"/>
      <c r="E154" s="103"/>
      <c r="F154" s="103"/>
      <c r="G154" s="103"/>
      <c r="H154" s="103"/>
      <c r="I154" s="103"/>
      <c r="J154" s="103"/>
      <c r="K154" s="103"/>
      <c r="L154" s="103"/>
      <c r="M154" s="103"/>
    </row>
    <row r="155" spans="1:13" s="121" customFormat="1" ht="34.5" customHeight="1">
      <c r="A155" s="403" t="s">
        <v>1401</v>
      </c>
      <c r="B155" s="403"/>
      <c r="C155" s="403"/>
      <c r="D155" s="403"/>
      <c r="E155" s="403"/>
      <c r="F155" s="403"/>
      <c r="G155" s="403"/>
      <c r="H155" s="403"/>
      <c r="I155" s="403"/>
      <c r="J155" s="403"/>
      <c r="K155" s="403"/>
      <c r="L155" s="403"/>
      <c r="M155" s="403"/>
    </row>
    <row r="156" spans="1:13" s="121" customFormat="1" ht="35.25" customHeight="1">
      <c r="A156" s="403" t="s">
        <v>1612</v>
      </c>
      <c r="B156" s="403"/>
      <c r="C156" s="403"/>
      <c r="D156" s="403"/>
      <c r="E156" s="403"/>
      <c r="F156" s="403"/>
      <c r="G156" s="403"/>
      <c r="H156" s="403"/>
      <c r="I156" s="403"/>
      <c r="J156" s="403"/>
      <c r="K156" s="403"/>
      <c r="L156" s="403"/>
      <c r="M156" s="403"/>
    </row>
    <row r="157" spans="1:13" s="121" customFormat="1" ht="34.5" customHeight="1">
      <c r="A157" s="403" t="s">
        <v>1613</v>
      </c>
      <c r="B157" s="403"/>
      <c r="C157" s="403"/>
      <c r="D157" s="403"/>
      <c r="E157" s="403"/>
      <c r="F157" s="403"/>
      <c r="G157" s="403"/>
      <c r="H157" s="403"/>
      <c r="I157" s="403"/>
      <c r="J157" s="403"/>
      <c r="K157" s="403"/>
      <c r="L157" s="403"/>
      <c r="M157" s="403"/>
    </row>
    <row r="158" spans="1:13" s="121" customFormat="1" ht="32.25" customHeight="1">
      <c r="A158" s="403" t="s">
        <v>1614</v>
      </c>
      <c r="B158" s="403"/>
      <c r="C158" s="403"/>
      <c r="D158" s="403"/>
      <c r="E158" s="403"/>
      <c r="F158" s="403"/>
      <c r="G158" s="403"/>
      <c r="H158" s="403"/>
      <c r="I158" s="403"/>
      <c r="J158" s="403"/>
      <c r="K158" s="403"/>
      <c r="L158" s="403"/>
      <c r="M158" s="403"/>
    </row>
    <row r="159" spans="1:13" s="121" customFormat="1" ht="33" customHeight="1">
      <c r="A159" s="403" t="s">
        <v>190</v>
      </c>
      <c r="B159" s="403"/>
      <c r="C159" s="403"/>
      <c r="D159" s="403"/>
      <c r="E159" s="403"/>
      <c r="F159" s="403"/>
      <c r="G159" s="403"/>
      <c r="H159" s="403"/>
      <c r="I159" s="403"/>
      <c r="J159" s="403"/>
      <c r="K159" s="403"/>
      <c r="L159" s="403"/>
      <c r="M159" s="403"/>
    </row>
    <row r="160" spans="1:13" s="121" customFormat="1" ht="15.75">
      <c r="A160" s="403" t="s">
        <v>1615</v>
      </c>
      <c r="B160" s="403"/>
      <c r="C160" s="405"/>
      <c r="D160" s="403"/>
      <c r="E160" s="403"/>
      <c r="F160" s="403"/>
      <c r="G160" s="403"/>
      <c r="H160" s="403"/>
      <c r="I160" s="403"/>
      <c r="J160" s="403"/>
      <c r="K160" s="403"/>
      <c r="L160" s="403"/>
      <c r="M160" s="403"/>
    </row>
    <row r="161" spans="1:13" s="121" customFormat="1" ht="15.75">
      <c r="A161" s="403" t="s">
        <v>1616</v>
      </c>
      <c r="B161" s="403"/>
      <c r="C161" s="405"/>
      <c r="D161" s="403"/>
      <c r="E161" s="403"/>
      <c r="F161" s="403"/>
      <c r="G161" s="403"/>
      <c r="H161" s="403"/>
      <c r="I161" s="403"/>
      <c r="J161" s="403"/>
      <c r="K161" s="403"/>
      <c r="L161" s="403"/>
      <c r="M161" s="403"/>
    </row>
    <row r="162" spans="1:13" s="121" customFormat="1" ht="15.75">
      <c r="A162" s="403" t="s">
        <v>1617</v>
      </c>
      <c r="B162" s="403"/>
      <c r="C162" s="405"/>
      <c r="D162" s="403"/>
      <c r="E162" s="403"/>
      <c r="F162" s="403"/>
      <c r="G162" s="403"/>
      <c r="H162" s="403"/>
      <c r="I162" s="403"/>
      <c r="J162" s="403"/>
      <c r="K162" s="403"/>
      <c r="L162" s="403"/>
      <c r="M162" s="403"/>
    </row>
    <row r="163" spans="1:13" s="121" customFormat="1" ht="22.5" customHeight="1">
      <c r="A163" s="403" t="s">
        <v>1402</v>
      </c>
      <c r="B163" s="403"/>
      <c r="C163" s="403"/>
      <c r="D163" s="403"/>
      <c r="E163" s="403"/>
      <c r="F163" s="403"/>
      <c r="G163" s="403"/>
      <c r="H163" s="403"/>
      <c r="I163" s="403"/>
      <c r="J163" s="403"/>
      <c r="K163" s="403"/>
      <c r="L163" s="403"/>
      <c r="M163" s="403"/>
    </row>
    <row r="164" spans="1:13" s="121" customFormat="1" ht="15.75">
      <c r="A164" s="403" t="s">
        <v>1609</v>
      </c>
      <c r="B164" s="403"/>
      <c r="C164" s="405"/>
      <c r="D164" s="403"/>
      <c r="E164" s="403"/>
      <c r="F164" s="403"/>
      <c r="G164" s="403"/>
      <c r="H164" s="403"/>
      <c r="I164" s="403"/>
      <c r="J164" s="403"/>
      <c r="K164" s="403"/>
      <c r="L164" s="403"/>
      <c r="M164" s="403"/>
    </row>
    <row r="165" spans="1:13" s="121" customFormat="1" ht="15.75">
      <c r="A165" s="403" t="s">
        <v>1610</v>
      </c>
      <c r="B165" s="403"/>
      <c r="C165" s="405"/>
      <c r="D165" s="403"/>
      <c r="E165" s="403"/>
      <c r="F165" s="403"/>
      <c r="G165" s="403"/>
      <c r="H165" s="403"/>
      <c r="I165" s="403"/>
      <c r="J165" s="403"/>
      <c r="K165" s="403"/>
      <c r="L165" s="403"/>
      <c r="M165" s="403"/>
    </row>
    <row r="166" spans="1:13" s="121" customFormat="1" ht="21" customHeight="1">
      <c r="A166" s="403" t="s">
        <v>1611</v>
      </c>
      <c r="B166" s="403"/>
      <c r="C166" s="405"/>
      <c r="D166" s="403"/>
      <c r="E166" s="403"/>
      <c r="F166" s="403"/>
      <c r="G166" s="403"/>
      <c r="H166" s="403"/>
      <c r="I166" s="403"/>
      <c r="J166" s="403"/>
      <c r="K166" s="403"/>
      <c r="L166" s="403"/>
      <c r="M166" s="403"/>
    </row>
    <row r="167" spans="1:13" s="121" customFormat="1" ht="54.75" customHeight="1">
      <c r="A167" s="403" t="s">
        <v>1519</v>
      </c>
      <c r="B167" s="403"/>
      <c r="C167" s="403"/>
      <c r="D167" s="403"/>
      <c r="E167" s="403"/>
      <c r="F167" s="403"/>
      <c r="G167" s="403"/>
      <c r="H167" s="403"/>
      <c r="I167" s="403"/>
      <c r="J167" s="403"/>
      <c r="K167" s="403"/>
      <c r="L167" s="403"/>
      <c r="M167" s="403"/>
    </row>
    <row r="168" spans="1:13" s="121" customFormat="1" ht="15.75">
      <c r="A168" s="112"/>
      <c r="B168" s="112"/>
      <c r="C168" s="111"/>
      <c r="D168" s="112"/>
      <c r="E168" s="112"/>
      <c r="F168" s="112"/>
      <c r="G168" s="112"/>
      <c r="H168" s="112"/>
      <c r="I168" s="112"/>
      <c r="J168" s="112"/>
      <c r="K168" s="112"/>
      <c r="L168" s="112"/>
      <c r="M168" s="112"/>
    </row>
    <row r="169" spans="1:13" s="121" customFormat="1" ht="15.75">
      <c r="A169" s="408" t="s">
        <v>1419</v>
      </c>
      <c r="B169" s="408"/>
      <c r="C169" s="408"/>
      <c r="D169" s="408"/>
      <c r="E169" s="408"/>
      <c r="F169" s="408"/>
      <c r="G169" s="408"/>
      <c r="H169" s="408"/>
      <c r="I169" s="408"/>
      <c r="J169" s="408"/>
      <c r="K169" s="408"/>
      <c r="L169" s="408"/>
      <c r="M169" s="408"/>
    </row>
    <row r="170" spans="1:13" s="121" customFormat="1" ht="12" customHeight="1">
      <c r="A170" s="111"/>
      <c r="B170" s="111"/>
      <c r="C170" s="111"/>
      <c r="D170" s="111"/>
      <c r="E170" s="111"/>
      <c r="F170" s="111"/>
      <c r="G170" s="111"/>
      <c r="H170" s="111"/>
      <c r="I170" s="111"/>
      <c r="J170" s="111"/>
      <c r="K170" s="111"/>
      <c r="L170" s="111"/>
      <c r="M170" s="111"/>
    </row>
    <row r="171" spans="1:13" s="121" customFormat="1" ht="33.75" customHeight="1">
      <c r="A171" s="403" t="s">
        <v>1520</v>
      </c>
      <c r="B171" s="403"/>
      <c r="C171" s="403"/>
      <c r="D171" s="403"/>
      <c r="E171" s="403"/>
      <c r="F171" s="403"/>
      <c r="G171" s="403"/>
      <c r="H171" s="403"/>
      <c r="I171" s="403"/>
      <c r="J171" s="403"/>
      <c r="K171" s="403"/>
      <c r="L171" s="403"/>
      <c r="M171" s="403"/>
    </row>
    <row r="172" spans="1:13" s="121" customFormat="1" ht="15.75">
      <c r="A172" s="123"/>
      <c r="B172" s="123"/>
      <c r="C172" s="123"/>
      <c r="D172" s="123"/>
      <c r="E172" s="123"/>
      <c r="F172" s="123"/>
      <c r="G172" s="123"/>
      <c r="H172" s="123"/>
      <c r="I172" s="123"/>
      <c r="J172" s="123"/>
      <c r="K172" s="123"/>
      <c r="L172" s="123"/>
      <c r="M172" s="123"/>
    </row>
    <row r="173" spans="1:13" s="121" customFormat="1" ht="33" customHeight="1">
      <c r="A173" s="411" t="s">
        <v>1069</v>
      </c>
      <c r="B173" s="411"/>
      <c r="C173" s="411"/>
      <c r="D173" s="411"/>
      <c r="E173" s="411"/>
      <c r="F173" s="412"/>
      <c r="G173" s="130"/>
      <c r="H173" s="130"/>
      <c r="I173" s="415" t="s">
        <v>1070</v>
      </c>
      <c r="J173" s="415"/>
      <c r="K173" s="415"/>
      <c r="L173" s="415"/>
      <c r="M173" s="415"/>
    </row>
    <row r="174" spans="1:13" s="121" customFormat="1" ht="15.75" customHeight="1">
      <c r="A174" s="129"/>
      <c r="B174" s="129"/>
      <c r="C174" s="129"/>
      <c r="D174" s="129"/>
      <c r="E174" s="129"/>
      <c r="F174" s="130"/>
      <c r="G174" s="130"/>
      <c r="H174" s="130"/>
      <c r="I174" s="130"/>
      <c r="J174" s="130"/>
      <c r="K174" s="130"/>
      <c r="L174" s="130"/>
      <c r="M174" s="130"/>
    </row>
    <row r="175" spans="1:13" s="121" customFormat="1" ht="31.5" customHeight="1">
      <c r="A175" s="411" t="s">
        <v>1092</v>
      </c>
      <c r="B175" s="411"/>
      <c r="C175" s="411"/>
      <c r="D175" s="411"/>
      <c r="E175" s="411"/>
      <c r="F175" s="412"/>
      <c r="G175" s="130"/>
      <c r="H175" s="130"/>
      <c r="I175" s="413" t="s">
        <v>1071</v>
      </c>
      <c r="J175" s="413"/>
      <c r="K175" s="413"/>
      <c r="L175" s="413"/>
      <c r="M175" s="413"/>
    </row>
    <row r="176" spans="1:13" s="131" customFormat="1" ht="15.75">
      <c r="A176" s="414"/>
      <c r="B176" s="414"/>
      <c r="C176" s="414"/>
      <c r="D176" s="414"/>
      <c r="E176" s="414"/>
      <c r="F176" s="414"/>
      <c r="G176" s="414"/>
      <c r="H176" s="414"/>
      <c r="I176" s="414"/>
      <c r="J176" s="415"/>
      <c r="K176" s="415"/>
      <c r="L176" s="415"/>
      <c r="M176" s="415"/>
    </row>
  </sheetData>
  <sheetProtection/>
  <mergeCells count="130">
    <mergeCell ref="A144:M144"/>
    <mergeCell ref="A145:M145"/>
    <mergeCell ref="A146:M146"/>
    <mergeCell ref="A137:M137"/>
    <mergeCell ref="A138:M138"/>
    <mergeCell ref="A139:M139"/>
    <mergeCell ref="A140:M140"/>
    <mergeCell ref="A141:M141"/>
    <mergeCell ref="A142:M142"/>
    <mergeCell ref="A107:M107"/>
    <mergeCell ref="A52:M52"/>
    <mergeCell ref="A53:M53"/>
    <mergeCell ref="A95:M95"/>
    <mergeCell ref="A81:M81"/>
    <mergeCell ref="A83:M83"/>
    <mergeCell ref="A68:M68"/>
    <mergeCell ref="A70:M70"/>
    <mergeCell ref="A92:M92"/>
    <mergeCell ref="A84:M84"/>
    <mergeCell ref="A106:M106"/>
    <mergeCell ref="A98:M98"/>
    <mergeCell ref="A104:M104"/>
    <mergeCell ref="A102:M102"/>
    <mergeCell ref="A93:M93"/>
    <mergeCell ref="A96:M96"/>
    <mergeCell ref="A43:M43"/>
    <mergeCell ref="A45:M45"/>
    <mergeCell ref="A126:M126"/>
    <mergeCell ref="A113:M113"/>
    <mergeCell ref="A110:M110"/>
    <mergeCell ref="A115:M115"/>
    <mergeCell ref="A116:M116"/>
    <mergeCell ref="A118:M118"/>
    <mergeCell ref="A121:M121"/>
    <mergeCell ref="A123:M123"/>
    <mergeCell ref="A51:M51"/>
    <mergeCell ref="A65:M65"/>
    <mergeCell ref="A55:M55"/>
    <mergeCell ref="A59:M59"/>
    <mergeCell ref="A62:M62"/>
    <mergeCell ref="A57:M57"/>
    <mergeCell ref="A64:M64"/>
    <mergeCell ref="A10:M10"/>
    <mergeCell ref="A11:M11"/>
    <mergeCell ref="A24:M24"/>
    <mergeCell ref="A17:M17"/>
    <mergeCell ref="K12:M12"/>
    <mergeCell ref="A19:M19"/>
    <mergeCell ref="A15:M15"/>
    <mergeCell ref="A23:M23"/>
    <mergeCell ref="A21:M21"/>
    <mergeCell ref="A22:M22"/>
    <mergeCell ref="A120:M120"/>
    <mergeCell ref="A67:M67"/>
    <mergeCell ref="A69:M69"/>
    <mergeCell ref="A78:M78"/>
    <mergeCell ref="A79:M79"/>
    <mergeCell ref="A75:M75"/>
    <mergeCell ref="A108:M108"/>
    <mergeCell ref="A112:M112"/>
    <mergeCell ref="A114:M114"/>
    <mergeCell ref="A71:M71"/>
    <mergeCell ref="A29:M29"/>
    <mergeCell ref="A27:M27"/>
    <mergeCell ref="A32:M32"/>
    <mergeCell ref="A37:M37"/>
    <mergeCell ref="A26:M26"/>
    <mergeCell ref="A25:M25"/>
    <mergeCell ref="A35:M35"/>
    <mergeCell ref="A30:M30"/>
    <mergeCell ref="A48:M48"/>
    <mergeCell ref="A49:M49"/>
    <mergeCell ref="A63:M63"/>
    <mergeCell ref="A34:M34"/>
    <mergeCell ref="A47:M47"/>
    <mergeCell ref="A44:M44"/>
    <mergeCell ref="A39:M39"/>
    <mergeCell ref="A41:M41"/>
    <mergeCell ref="A46:M46"/>
    <mergeCell ref="A50:M50"/>
    <mergeCell ref="A135:M135"/>
    <mergeCell ref="A73:M73"/>
    <mergeCell ref="A100:M100"/>
    <mergeCell ref="A88:M88"/>
    <mergeCell ref="A72:M72"/>
    <mergeCell ref="A124:M124"/>
    <mergeCell ref="A101:M101"/>
    <mergeCell ref="A122:M122"/>
    <mergeCell ref="A90:M90"/>
    <mergeCell ref="A74:M74"/>
    <mergeCell ref="A173:F173"/>
    <mergeCell ref="I173:M173"/>
    <mergeCell ref="A4:M4"/>
    <mergeCell ref="A5:M5"/>
    <mergeCell ref="A7:M7"/>
    <mergeCell ref="A8:M8"/>
    <mergeCell ref="A66:M66"/>
    <mergeCell ref="A86:M86"/>
    <mergeCell ref="A28:M28"/>
    <mergeCell ref="A61:M61"/>
    <mergeCell ref="A175:F175"/>
    <mergeCell ref="I175:M175"/>
    <mergeCell ref="A176:M176"/>
    <mergeCell ref="A169:M169"/>
    <mergeCell ref="A171:M171"/>
    <mergeCell ref="A157:M157"/>
    <mergeCell ref="A163:M163"/>
    <mergeCell ref="A161:M161"/>
    <mergeCell ref="A167:M167"/>
    <mergeCell ref="A166:M166"/>
    <mergeCell ref="A162:M162"/>
    <mergeCell ref="A164:M164"/>
    <mergeCell ref="A76:M76"/>
    <mergeCell ref="A77:M77"/>
    <mergeCell ref="A158:M158"/>
    <mergeCell ref="A151:M151"/>
    <mergeCell ref="A156:M156"/>
    <mergeCell ref="A148:M148"/>
    <mergeCell ref="A159:M159"/>
    <mergeCell ref="A130:M130"/>
    <mergeCell ref="A155:M155"/>
    <mergeCell ref="A153:M153"/>
    <mergeCell ref="A94:M94"/>
    <mergeCell ref="A134:M134"/>
    <mergeCell ref="A165:M165"/>
    <mergeCell ref="A150:M150"/>
    <mergeCell ref="A128:M128"/>
    <mergeCell ref="A132:M132"/>
    <mergeCell ref="A129:M129"/>
    <mergeCell ref="A160:M160"/>
  </mergeCells>
  <printOptions/>
  <pageMargins left="0.75" right="0.75" top="1" bottom="1" header="0.5" footer="0.5"/>
  <pageSetup horizontalDpi="600" verticalDpi="600" orientation="portrait" paperSize="9" scale="71" r:id="rId2"/>
  <headerFooter alignWithMargins="0">
    <oddFooter>&amp;CСтраница &amp;P из &amp;N</oddFooter>
  </headerFooter>
  <rowBreaks count="1" manualBreakCount="1">
    <brk id="128" max="12" man="1"/>
  </rowBreaks>
  <drawing r:id="rId1"/>
</worksheet>
</file>

<file path=xl/worksheets/sheet10.xml><?xml version="1.0" encoding="utf-8"?>
<worksheet xmlns="http://schemas.openxmlformats.org/spreadsheetml/2006/main" xmlns:r="http://schemas.openxmlformats.org/officeDocument/2006/relationships">
  <sheetPr>
    <tabColor theme="5" tint="0.7999799847602844"/>
  </sheetPr>
  <dimension ref="A1:I40"/>
  <sheetViews>
    <sheetView view="pageBreakPreview" zoomScale="60" zoomScalePageLayoutView="0" workbookViewId="0" topLeftCell="A1">
      <selection activeCell="A6" sqref="A6"/>
    </sheetView>
  </sheetViews>
  <sheetFormatPr defaultColWidth="9.00390625" defaultRowHeight="15"/>
  <cols>
    <col min="1" max="1" width="9.00390625" style="84" customWidth="1"/>
    <col min="2" max="2" width="35.140625" style="84" customWidth="1"/>
    <col min="3" max="3" width="12.421875" style="84" customWidth="1"/>
    <col min="4" max="4" width="12.7109375" style="84" customWidth="1"/>
    <col min="5" max="5" width="18.421875" style="84" customWidth="1"/>
    <col min="6" max="6" width="14.28125" style="84" customWidth="1"/>
    <col min="7" max="7" width="13.57421875" style="84" customWidth="1"/>
    <col min="8" max="8" width="6.28125" style="84" customWidth="1"/>
    <col min="9" max="9" width="7.28125" style="84" customWidth="1"/>
    <col min="10" max="16384" width="9.00390625" style="84" customWidth="1"/>
  </cols>
  <sheetData>
    <row r="1" spans="4:5" ht="15" customHeight="1">
      <c r="D1" s="428" t="s">
        <v>479</v>
      </c>
      <c r="E1" s="428"/>
    </row>
    <row r="2" spans="4:5" ht="15.75">
      <c r="D2" s="13"/>
      <c r="E2" s="11" t="s">
        <v>1523</v>
      </c>
    </row>
    <row r="3" spans="4:5" ht="15" customHeight="1">
      <c r="D3" s="427" t="s">
        <v>422</v>
      </c>
      <c r="E3" s="427"/>
    </row>
    <row r="4" spans="4:5" ht="15.75">
      <c r="D4" s="444" t="s">
        <v>1525</v>
      </c>
      <c r="E4" s="444"/>
    </row>
    <row r="6" spans="1:9" ht="15">
      <c r="A6" s="85"/>
      <c r="B6" s="85"/>
      <c r="C6" s="85"/>
      <c r="D6" s="85"/>
      <c r="E6" s="85"/>
      <c r="F6" s="85"/>
      <c r="G6" s="85"/>
      <c r="H6" s="85"/>
      <c r="I6" s="85"/>
    </row>
    <row r="7" spans="1:9" ht="115.5" customHeight="1">
      <c r="A7" s="496" t="s">
        <v>1536</v>
      </c>
      <c r="B7" s="496"/>
      <c r="C7" s="496"/>
      <c r="D7" s="496"/>
      <c r="E7" s="496"/>
      <c r="F7" s="38"/>
      <c r="G7" s="38"/>
      <c r="H7" s="38"/>
      <c r="I7" s="38"/>
    </row>
    <row r="8" spans="1:9" ht="15.75">
      <c r="A8" s="38"/>
      <c r="B8" s="37"/>
      <c r="C8" s="37"/>
      <c r="D8" s="37"/>
      <c r="E8" s="37"/>
      <c r="F8" s="37"/>
      <c r="G8" s="37"/>
      <c r="H8" s="37"/>
      <c r="I8" s="37"/>
    </row>
    <row r="9" spans="1:9" ht="15.75">
      <c r="A9" s="38"/>
      <c r="B9" s="37"/>
      <c r="C9" s="37"/>
      <c r="D9" s="37"/>
      <c r="E9" s="39" t="s">
        <v>378</v>
      </c>
      <c r="F9" s="37"/>
      <c r="G9" s="39"/>
      <c r="H9" s="37"/>
      <c r="I9" s="39"/>
    </row>
    <row r="10" spans="1:9" s="86" customFormat="1" ht="15.75" customHeight="1">
      <c r="A10" s="494" t="s">
        <v>930</v>
      </c>
      <c r="B10" s="494" t="s">
        <v>482</v>
      </c>
      <c r="C10" s="495" t="s">
        <v>922</v>
      </c>
      <c r="D10" s="495"/>
      <c r="E10" s="495"/>
      <c r="F10" s="54"/>
      <c r="G10" s="54"/>
      <c r="H10" s="57"/>
      <c r="I10" s="57"/>
    </row>
    <row r="11" spans="1:9" s="86" customFormat="1" ht="15.75">
      <c r="A11" s="495"/>
      <c r="B11" s="494"/>
      <c r="C11" s="313" t="s">
        <v>1463</v>
      </c>
      <c r="D11" s="313" t="s">
        <v>1464</v>
      </c>
      <c r="E11" s="313" t="s">
        <v>1522</v>
      </c>
      <c r="F11" s="41"/>
      <c r="G11" s="41"/>
      <c r="H11" s="57"/>
      <c r="I11" s="57"/>
    </row>
    <row r="12" spans="1:9" s="87" customFormat="1" ht="15.75">
      <c r="A12" s="40"/>
      <c r="B12" s="402">
        <v>1</v>
      </c>
      <c r="C12" s="402">
        <v>2</v>
      </c>
      <c r="D12" s="402">
        <v>3</v>
      </c>
      <c r="E12" s="316">
        <v>4</v>
      </c>
      <c r="F12" s="42"/>
      <c r="G12" s="42"/>
      <c r="H12" s="58"/>
      <c r="I12" s="58"/>
    </row>
    <row r="13" spans="1:9" ht="15.75">
      <c r="A13" s="5">
        <v>1</v>
      </c>
      <c r="B13" s="59" t="s">
        <v>790</v>
      </c>
      <c r="C13" s="401">
        <v>36992.5</v>
      </c>
      <c r="D13" s="401">
        <v>38717.5</v>
      </c>
      <c r="E13" s="401">
        <v>0</v>
      </c>
      <c r="F13" s="43"/>
      <c r="G13" s="43"/>
      <c r="H13" s="149"/>
      <c r="I13" s="37"/>
    </row>
    <row r="14" spans="1:9" ht="15.75">
      <c r="A14" s="5">
        <v>2</v>
      </c>
      <c r="B14" s="59" t="s">
        <v>847</v>
      </c>
      <c r="C14" s="401">
        <v>61654.5</v>
      </c>
      <c r="D14" s="401">
        <v>64529.5</v>
      </c>
      <c r="E14" s="401">
        <v>0</v>
      </c>
      <c r="F14" s="43"/>
      <c r="G14" s="43"/>
      <c r="H14" s="149"/>
      <c r="I14" s="37"/>
    </row>
    <row r="15" spans="1:9" ht="15.75">
      <c r="A15" s="5">
        <v>3</v>
      </c>
      <c r="B15" s="59" t="s">
        <v>1061</v>
      </c>
      <c r="C15" s="401">
        <v>86317.5</v>
      </c>
      <c r="D15" s="401">
        <v>90342.5</v>
      </c>
      <c r="E15" s="401">
        <v>0</v>
      </c>
      <c r="F15" s="43"/>
      <c r="G15" s="43"/>
      <c r="H15" s="149"/>
      <c r="I15" s="37"/>
    </row>
    <row r="16" spans="1:9" ht="15.75">
      <c r="A16" s="5">
        <v>4</v>
      </c>
      <c r="B16" s="59" t="s">
        <v>786</v>
      </c>
      <c r="C16" s="401">
        <v>61654.5</v>
      </c>
      <c r="D16" s="401">
        <v>64529.5</v>
      </c>
      <c r="E16" s="401">
        <v>0</v>
      </c>
      <c r="F16" s="43"/>
      <c r="G16" s="43"/>
      <c r="H16" s="149"/>
      <c r="I16" s="37"/>
    </row>
    <row r="17" spans="1:9" ht="15.75">
      <c r="A17" s="5">
        <v>5</v>
      </c>
      <c r="B17" s="59" t="s">
        <v>791</v>
      </c>
      <c r="C17" s="401">
        <v>36992.5</v>
      </c>
      <c r="D17" s="401">
        <v>38717.5</v>
      </c>
      <c r="E17" s="401">
        <v>0</v>
      </c>
      <c r="F17" s="43"/>
      <c r="G17" s="43"/>
      <c r="H17" s="149"/>
      <c r="I17" s="37"/>
    </row>
    <row r="18" spans="1:9" ht="15.75">
      <c r="A18" s="5">
        <v>6</v>
      </c>
      <c r="B18" s="59" t="s">
        <v>40</v>
      </c>
      <c r="C18" s="401">
        <v>74084.5</v>
      </c>
      <c r="D18" s="401">
        <v>77509.5</v>
      </c>
      <c r="E18" s="401">
        <v>0</v>
      </c>
      <c r="F18" s="43"/>
      <c r="G18" s="43"/>
      <c r="H18" s="149"/>
      <c r="I18" s="37"/>
    </row>
    <row r="19" spans="1:9" ht="15.75">
      <c r="A19" s="5">
        <v>7</v>
      </c>
      <c r="B19" s="59" t="s">
        <v>788</v>
      </c>
      <c r="C19" s="401">
        <v>86317.5</v>
      </c>
      <c r="D19" s="401">
        <v>90342.5</v>
      </c>
      <c r="E19" s="401">
        <v>0</v>
      </c>
      <c r="F19" s="43"/>
      <c r="G19" s="43"/>
      <c r="H19" s="149"/>
      <c r="I19" s="37"/>
    </row>
    <row r="20" spans="1:9" ht="15.75">
      <c r="A20" s="5">
        <v>8</v>
      </c>
      <c r="B20" s="59" t="s">
        <v>789</v>
      </c>
      <c r="C20" s="401">
        <v>36992.5</v>
      </c>
      <c r="D20" s="401">
        <v>38717.5</v>
      </c>
      <c r="E20" s="401">
        <v>0</v>
      </c>
      <c r="F20" s="43"/>
      <c r="G20" s="43"/>
      <c r="H20" s="149"/>
      <c r="I20" s="37"/>
    </row>
    <row r="21" spans="1:9" ht="15.75">
      <c r="A21" s="5">
        <v>9</v>
      </c>
      <c r="B21" s="59" t="s">
        <v>787</v>
      </c>
      <c r="C21" s="401">
        <v>61654.5</v>
      </c>
      <c r="D21" s="401">
        <v>64529.5</v>
      </c>
      <c r="E21" s="401">
        <v>0</v>
      </c>
      <c r="F21" s="43"/>
      <c r="G21" s="43"/>
      <c r="H21" s="149"/>
      <c r="I21" s="37"/>
    </row>
    <row r="22" spans="1:9" ht="15.75">
      <c r="A22" s="5">
        <v>10</v>
      </c>
      <c r="B22" s="59" t="s">
        <v>849</v>
      </c>
      <c r="C22" s="401">
        <v>36992.5</v>
      </c>
      <c r="D22" s="401">
        <v>38717.5</v>
      </c>
      <c r="E22" s="401">
        <v>0</v>
      </c>
      <c r="F22" s="43"/>
      <c r="G22" s="43"/>
      <c r="H22" s="149"/>
      <c r="I22" s="37"/>
    </row>
    <row r="23" spans="1:9" ht="15.75">
      <c r="A23" s="5">
        <v>11</v>
      </c>
      <c r="B23" s="59" t="s">
        <v>846</v>
      </c>
      <c r="C23" s="401">
        <v>61654.5</v>
      </c>
      <c r="D23" s="401">
        <v>64529.5</v>
      </c>
      <c r="E23" s="401">
        <v>0</v>
      </c>
      <c r="F23" s="43"/>
      <c r="G23" s="43"/>
      <c r="H23" s="149"/>
      <c r="I23" s="37"/>
    </row>
    <row r="24" spans="1:9" ht="15.75">
      <c r="A24" s="5">
        <v>12</v>
      </c>
      <c r="B24" s="59" t="s">
        <v>848</v>
      </c>
      <c r="C24" s="401">
        <v>36992.5</v>
      </c>
      <c r="D24" s="401">
        <v>38717.5</v>
      </c>
      <c r="E24" s="401">
        <v>0</v>
      </c>
      <c r="F24" s="43"/>
      <c r="G24" s="43"/>
      <c r="H24" s="149"/>
      <c r="I24" s="37"/>
    </row>
    <row r="25" spans="1:9" ht="15.75">
      <c r="A25" s="6"/>
      <c r="B25" s="60" t="s">
        <v>792</v>
      </c>
      <c r="C25" s="153">
        <f>SUM(C13:C24)</f>
        <v>678300</v>
      </c>
      <c r="D25" s="153">
        <f>SUM(D13:D24)</f>
        <v>709900</v>
      </c>
      <c r="E25" s="152">
        <f>SUM(E13:E24)</f>
        <v>0</v>
      </c>
      <c r="F25" s="150"/>
      <c r="G25" s="150"/>
      <c r="H25" s="149"/>
      <c r="I25" s="37"/>
    </row>
    <row r="26" spans="1:9" ht="15.75">
      <c r="A26" s="88"/>
      <c r="B26" s="89"/>
      <c r="C26" s="90"/>
      <c r="D26" s="90"/>
      <c r="E26" s="91"/>
      <c r="F26" s="44"/>
      <c r="G26" s="44"/>
      <c r="H26" s="37"/>
      <c r="I26" s="37"/>
    </row>
    <row r="27" spans="1:9" ht="30.75" customHeight="1">
      <c r="A27" s="497"/>
      <c r="B27" s="497"/>
      <c r="C27" s="497"/>
      <c r="D27" s="497"/>
      <c r="E27" s="497"/>
      <c r="F27" s="37"/>
      <c r="G27" s="37"/>
      <c r="H27" s="37"/>
      <c r="I27" s="37"/>
    </row>
    <row r="28" spans="1:9" s="106" customFormat="1" ht="66.75" customHeight="1">
      <c r="A28" s="497" t="s">
        <v>1246</v>
      </c>
      <c r="B28" s="497"/>
      <c r="C28" s="497"/>
      <c r="D28" s="497"/>
      <c r="E28" s="497"/>
      <c r="F28" s="37"/>
      <c r="G28" s="37"/>
      <c r="H28" s="37"/>
      <c r="I28" s="37"/>
    </row>
    <row r="29" spans="1:9" s="106" customFormat="1" ht="15.75">
      <c r="A29" s="105"/>
      <c r="B29" s="105"/>
      <c r="C29" s="105"/>
      <c r="D29" s="105"/>
      <c r="E29" s="105"/>
      <c r="F29" s="37"/>
      <c r="G29" s="37"/>
      <c r="H29" s="37"/>
      <c r="I29" s="37"/>
    </row>
    <row r="30" spans="1:9" s="107" customFormat="1" ht="52.5" customHeight="1">
      <c r="A30" s="493" t="s">
        <v>1247</v>
      </c>
      <c r="B30" s="493"/>
      <c r="C30" s="493"/>
      <c r="D30" s="493"/>
      <c r="E30" s="493"/>
      <c r="F30" s="92"/>
      <c r="G30" s="92"/>
      <c r="H30" s="92"/>
      <c r="I30" s="92"/>
    </row>
    <row r="31" spans="1:9" s="107" customFormat="1" ht="53.25" customHeight="1">
      <c r="A31" s="492" t="s">
        <v>1248</v>
      </c>
      <c r="B31" s="492"/>
      <c r="C31" s="492"/>
      <c r="D31" s="492"/>
      <c r="E31" s="492"/>
      <c r="F31" s="92"/>
      <c r="G31" s="92"/>
      <c r="H31" s="92"/>
      <c r="I31" s="92"/>
    </row>
    <row r="32" spans="1:9" s="107" customFormat="1" ht="15.75">
      <c r="A32" s="491" t="s">
        <v>1249</v>
      </c>
      <c r="B32" s="491"/>
      <c r="C32" s="491"/>
      <c r="D32" s="491"/>
      <c r="E32" s="491"/>
      <c r="F32" s="92"/>
      <c r="G32" s="92"/>
      <c r="H32" s="92"/>
      <c r="I32" s="92"/>
    </row>
    <row r="33" spans="1:9" s="107" customFormat="1" ht="15" customHeight="1">
      <c r="A33" s="492" t="s">
        <v>187</v>
      </c>
      <c r="B33" s="492"/>
      <c r="C33" s="492"/>
      <c r="D33" s="492"/>
      <c r="E33" s="492"/>
      <c r="F33" s="92"/>
      <c r="G33" s="92"/>
      <c r="H33" s="92"/>
      <c r="I33" s="92"/>
    </row>
    <row r="34" spans="1:9" s="107" customFormat="1" ht="69.75" customHeight="1">
      <c r="A34" s="493" t="s">
        <v>1250</v>
      </c>
      <c r="B34" s="493"/>
      <c r="C34" s="493"/>
      <c r="D34" s="493"/>
      <c r="E34" s="493"/>
      <c r="F34" s="92"/>
      <c r="G34" s="92"/>
      <c r="H34" s="92"/>
      <c r="I34" s="92"/>
    </row>
    <row r="35" spans="1:5" s="107" customFormat="1" ht="81" customHeight="1">
      <c r="A35" s="493" t="s">
        <v>1251</v>
      </c>
      <c r="B35" s="493"/>
      <c r="C35" s="493"/>
      <c r="D35" s="493"/>
      <c r="E35" s="493"/>
    </row>
    <row r="36" spans="1:9" s="107" customFormat="1" ht="23.25" customHeight="1">
      <c r="A36" s="492" t="s">
        <v>188</v>
      </c>
      <c r="B36" s="492"/>
      <c r="C36" s="492"/>
      <c r="D36" s="492"/>
      <c r="E36" s="492"/>
      <c r="F36" s="92"/>
      <c r="G36" s="92"/>
      <c r="H36" s="92"/>
      <c r="I36" s="92"/>
    </row>
    <row r="37" spans="1:9" s="107" customFormat="1" ht="117.75" customHeight="1">
      <c r="A37" s="493" t="s">
        <v>1252</v>
      </c>
      <c r="B37" s="493"/>
      <c r="C37" s="493"/>
      <c r="D37" s="493"/>
      <c r="E37" s="493"/>
      <c r="F37" s="92"/>
      <c r="G37" s="92"/>
      <c r="H37" s="92"/>
      <c r="I37" s="92"/>
    </row>
    <row r="38" spans="1:9" s="107" customFormat="1" ht="17.25" customHeight="1">
      <c r="A38" s="492" t="s">
        <v>712</v>
      </c>
      <c r="B38" s="492"/>
      <c r="C38" s="492"/>
      <c r="D38" s="492"/>
      <c r="E38" s="492"/>
      <c r="F38" s="92"/>
      <c r="G38" s="92"/>
      <c r="H38" s="92"/>
      <c r="I38" s="92"/>
    </row>
    <row r="39" spans="1:9" s="107" customFormat="1" ht="117.75" customHeight="1">
      <c r="A39" s="493" t="s">
        <v>1253</v>
      </c>
      <c r="B39" s="493"/>
      <c r="C39" s="493"/>
      <c r="D39" s="493"/>
      <c r="E39" s="493"/>
      <c r="F39" s="92"/>
      <c r="G39" s="92"/>
      <c r="H39" s="92"/>
      <c r="I39" s="92"/>
    </row>
    <row r="40" spans="1:9" s="107" customFormat="1" ht="115.5" customHeight="1">
      <c r="A40" s="493" t="s">
        <v>1254</v>
      </c>
      <c r="B40" s="493"/>
      <c r="C40" s="493"/>
      <c r="D40" s="493"/>
      <c r="E40" s="493"/>
      <c r="F40" s="92"/>
      <c r="G40" s="92"/>
      <c r="H40" s="92"/>
      <c r="I40" s="92"/>
    </row>
  </sheetData>
  <sheetProtection/>
  <mergeCells count="20">
    <mergeCell ref="A37:E37"/>
    <mergeCell ref="A38:E38"/>
    <mergeCell ref="A39:E39"/>
    <mergeCell ref="A40:E40"/>
    <mergeCell ref="D4:E4"/>
    <mergeCell ref="A36:E36"/>
    <mergeCell ref="A27:E27"/>
    <mergeCell ref="A28:E28"/>
    <mergeCell ref="A30:E30"/>
    <mergeCell ref="A31:E31"/>
    <mergeCell ref="D1:E1"/>
    <mergeCell ref="D3:E3"/>
    <mergeCell ref="A32:E32"/>
    <mergeCell ref="A33:E33"/>
    <mergeCell ref="A34:E34"/>
    <mergeCell ref="A35:E35"/>
    <mergeCell ref="A10:A11"/>
    <mergeCell ref="A7:E7"/>
    <mergeCell ref="B10:B11"/>
    <mergeCell ref="C10:E10"/>
  </mergeCells>
  <printOptions/>
  <pageMargins left="0.7874015748031497" right="0.3937007874015748" top="0.1968503937007874" bottom="0.1968503937007874"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5" tint="0.7999799847602844"/>
  </sheetPr>
  <dimension ref="A1:H37"/>
  <sheetViews>
    <sheetView view="pageBreakPreview" zoomScale="60" zoomScalePageLayoutView="0" workbookViewId="0" topLeftCell="A1">
      <selection activeCell="J48" sqref="J48"/>
    </sheetView>
  </sheetViews>
  <sheetFormatPr defaultColWidth="9.140625" defaultRowHeight="15"/>
  <cols>
    <col min="1" max="1" width="8.7109375" style="0" customWidth="1"/>
    <col min="4" max="4" width="13.7109375" style="0" customWidth="1"/>
    <col min="5" max="5" width="16.57421875" style="0" customWidth="1"/>
    <col min="6" max="6" width="19.140625" style="0" customWidth="1"/>
    <col min="7" max="7" width="19.421875" style="0" customWidth="1"/>
    <col min="8" max="8" width="15.00390625" style="0" customWidth="1"/>
  </cols>
  <sheetData>
    <row r="1" spans="1:7" ht="15.75">
      <c r="A1" s="2"/>
      <c r="B1" s="2"/>
      <c r="C1" s="2"/>
      <c r="D1" s="45"/>
      <c r="E1" s="45"/>
      <c r="F1" s="498" t="s">
        <v>1101</v>
      </c>
      <c r="G1" s="498"/>
    </row>
    <row r="2" spans="1:7" ht="15.75">
      <c r="A2" s="3"/>
      <c r="B2" s="3"/>
      <c r="C2" s="3"/>
      <c r="D2" s="45"/>
      <c r="E2" s="84"/>
      <c r="F2" s="13"/>
      <c r="G2" s="11" t="s">
        <v>1523</v>
      </c>
    </row>
    <row r="3" spans="1:7" ht="15.75">
      <c r="A3" s="3"/>
      <c r="B3" s="3"/>
      <c r="C3" s="3"/>
      <c r="D3" s="45"/>
      <c r="E3" s="84"/>
      <c r="F3" s="427" t="s">
        <v>422</v>
      </c>
      <c r="G3" s="427"/>
    </row>
    <row r="4" spans="1:7" ht="15.75" customHeight="1">
      <c r="A4" s="3"/>
      <c r="B4" s="3"/>
      <c r="C4" s="3"/>
      <c r="D4" s="45"/>
      <c r="E4" s="84"/>
      <c r="F4" s="444" t="s">
        <v>1525</v>
      </c>
      <c r="G4" s="444"/>
    </row>
    <row r="5" spans="1:7" ht="15.75">
      <c r="A5" s="45"/>
      <c r="B5" s="45"/>
      <c r="C5" s="45"/>
      <c r="D5" s="45"/>
      <c r="E5" s="45"/>
      <c r="F5" s="45"/>
      <c r="G5" s="45"/>
    </row>
    <row r="6" spans="1:7" ht="66.75" customHeight="1">
      <c r="A6" s="504" t="s">
        <v>1537</v>
      </c>
      <c r="B6" s="504"/>
      <c r="C6" s="504"/>
      <c r="D6" s="504"/>
      <c r="E6" s="504"/>
      <c r="F6" s="504"/>
      <c r="G6" s="504"/>
    </row>
    <row r="7" spans="1:7" ht="15.75">
      <c r="A7" s="46"/>
      <c r="B7" s="45"/>
      <c r="C7" s="45"/>
      <c r="D7" s="45"/>
      <c r="E7" s="45"/>
      <c r="F7" s="45"/>
      <c r="G7" s="45"/>
    </row>
    <row r="8" spans="1:7" ht="15.75">
      <c r="A8" s="46"/>
      <c r="B8" s="45"/>
      <c r="C8" s="47"/>
      <c r="D8" s="45"/>
      <c r="E8" s="47"/>
      <c r="F8" s="45"/>
      <c r="G8" s="47" t="s">
        <v>378</v>
      </c>
    </row>
    <row r="9" spans="1:8" s="314" customFormat="1" ht="73.5" customHeight="1">
      <c r="A9" s="312" t="s">
        <v>930</v>
      </c>
      <c r="B9" s="508" t="s">
        <v>482</v>
      </c>
      <c r="C9" s="509"/>
      <c r="D9" s="510"/>
      <c r="E9" s="313" t="s">
        <v>1463</v>
      </c>
      <c r="F9" s="313" t="s">
        <v>1464</v>
      </c>
      <c r="G9" s="345" t="s">
        <v>1522</v>
      </c>
      <c r="H9" s="348"/>
    </row>
    <row r="10" spans="1:8" s="317" customFormat="1" ht="15.75">
      <c r="A10" s="315"/>
      <c r="B10" s="507">
        <v>1</v>
      </c>
      <c r="C10" s="507"/>
      <c r="D10" s="507"/>
      <c r="E10" s="316">
        <v>2</v>
      </c>
      <c r="F10" s="316">
        <v>3</v>
      </c>
      <c r="G10" s="346">
        <v>4</v>
      </c>
      <c r="H10" s="349"/>
    </row>
    <row r="11" spans="1:8" ht="15.75">
      <c r="A11" s="5">
        <v>1</v>
      </c>
      <c r="B11" s="513" t="s">
        <v>790</v>
      </c>
      <c r="C11" s="514"/>
      <c r="D11" s="514"/>
      <c r="E11" s="151">
        <v>1177.8</v>
      </c>
      <c r="F11" s="151">
        <v>1177.8</v>
      </c>
      <c r="G11" s="151">
        <v>1177.8</v>
      </c>
      <c r="H11" s="350"/>
    </row>
    <row r="12" spans="1:8" ht="15.75">
      <c r="A12" s="5">
        <v>2</v>
      </c>
      <c r="B12" s="503" t="s">
        <v>847</v>
      </c>
      <c r="C12" s="501"/>
      <c r="D12" s="502"/>
      <c r="E12" s="151">
        <v>2810.75</v>
      </c>
      <c r="F12" s="151">
        <v>2810.75</v>
      </c>
      <c r="G12" s="151">
        <v>2810.75</v>
      </c>
      <c r="H12" s="350"/>
    </row>
    <row r="13" spans="1:8" ht="15.75">
      <c r="A13" s="5">
        <v>3</v>
      </c>
      <c r="B13" s="503" t="s">
        <v>1061</v>
      </c>
      <c r="C13" s="501"/>
      <c r="D13" s="502"/>
      <c r="E13" s="151">
        <v>5114.44</v>
      </c>
      <c r="F13" s="151">
        <v>5114.44</v>
      </c>
      <c r="G13" s="151">
        <v>5114.44</v>
      </c>
      <c r="H13" s="350"/>
    </row>
    <row r="14" spans="1:8" ht="15.75">
      <c r="A14" s="5">
        <v>4</v>
      </c>
      <c r="B14" s="503" t="s">
        <v>786</v>
      </c>
      <c r="C14" s="501"/>
      <c r="D14" s="502"/>
      <c r="E14" s="151">
        <v>882.35</v>
      </c>
      <c r="F14" s="151">
        <v>882.35</v>
      </c>
      <c r="G14" s="151">
        <v>882.35</v>
      </c>
      <c r="H14" s="350"/>
    </row>
    <row r="15" spans="1:8" ht="15.75">
      <c r="A15" s="5">
        <v>5</v>
      </c>
      <c r="B15" s="503" t="s">
        <v>791</v>
      </c>
      <c r="C15" s="501"/>
      <c r="D15" s="502"/>
      <c r="E15" s="151">
        <v>223.58</v>
      </c>
      <c r="F15" s="151">
        <v>223.58</v>
      </c>
      <c r="G15" s="151">
        <v>223.58</v>
      </c>
      <c r="H15" s="350"/>
    </row>
    <row r="16" spans="1:8" ht="15.75">
      <c r="A16" s="5">
        <v>6</v>
      </c>
      <c r="B16" s="503" t="s">
        <v>216</v>
      </c>
      <c r="C16" s="505"/>
      <c r="D16" s="506"/>
      <c r="E16" s="151">
        <v>13710.36</v>
      </c>
      <c r="F16" s="151">
        <v>13710.36</v>
      </c>
      <c r="G16" s="151">
        <v>13710.36</v>
      </c>
      <c r="H16" s="350"/>
    </row>
    <row r="17" spans="1:8" ht="15.75">
      <c r="A17" s="5">
        <v>7</v>
      </c>
      <c r="B17" s="503" t="s">
        <v>40</v>
      </c>
      <c r="C17" s="501"/>
      <c r="D17" s="502"/>
      <c r="E17" s="151">
        <v>3026.34</v>
      </c>
      <c r="F17" s="151">
        <v>3026.34</v>
      </c>
      <c r="G17" s="151">
        <v>3026.34</v>
      </c>
      <c r="H17" s="350"/>
    </row>
    <row r="18" spans="1:8" ht="15.75">
      <c r="A18" s="5">
        <v>8</v>
      </c>
      <c r="B18" s="503" t="s">
        <v>788</v>
      </c>
      <c r="C18" s="501"/>
      <c r="D18" s="502"/>
      <c r="E18" s="151">
        <v>3581.3</v>
      </c>
      <c r="F18" s="151">
        <v>3581.3</v>
      </c>
      <c r="G18" s="151">
        <v>3581.3</v>
      </c>
      <c r="H18" s="350"/>
    </row>
    <row r="19" spans="1:8" ht="15.75">
      <c r="A19" s="5">
        <v>9</v>
      </c>
      <c r="B19" s="503" t="s">
        <v>789</v>
      </c>
      <c r="C19" s="501"/>
      <c r="D19" s="502"/>
      <c r="E19" s="151">
        <v>778.54</v>
      </c>
      <c r="F19" s="151">
        <v>778.54</v>
      </c>
      <c r="G19" s="151">
        <v>778.54</v>
      </c>
      <c r="H19" s="350"/>
    </row>
    <row r="20" spans="1:8" ht="15.75">
      <c r="A20" s="5">
        <v>10</v>
      </c>
      <c r="B20" s="503" t="s">
        <v>787</v>
      </c>
      <c r="C20" s="501"/>
      <c r="D20" s="502"/>
      <c r="E20" s="151">
        <v>1688.84</v>
      </c>
      <c r="F20" s="151">
        <v>1688.84</v>
      </c>
      <c r="G20" s="151">
        <v>1688.84</v>
      </c>
      <c r="H20" s="350"/>
    </row>
    <row r="21" spans="1:8" ht="15.75">
      <c r="A21" s="5">
        <v>11</v>
      </c>
      <c r="B21" s="503" t="s">
        <v>849</v>
      </c>
      <c r="C21" s="501"/>
      <c r="D21" s="502"/>
      <c r="E21" s="151">
        <v>1281.6</v>
      </c>
      <c r="F21" s="151">
        <v>1281.6</v>
      </c>
      <c r="G21" s="151">
        <v>1281.6</v>
      </c>
      <c r="H21" s="350"/>
    </row>
    <row r="22" spans="1:8" ht="15.75">
      <c r="A22" s="5">
        <v>12</v>
      </c>
      <c r="B22" s="503" t="s">
        <v>846</v>
      </c>
      <c r="C22" s="501"/>
      <c r="D22" s="502"/>
      <c r="E22" s="151">
        <v>3213.99</v>
      </c>
      <c r="F22" s="151">
        <v>3213.99</v>
      </c>
      <c r="G22" s="151">
        <v>3213.99</v>
      </c>
      <c r="H22" s="350"/>
    </row>
    <row r="23" spans="1:8" ht="15.75">
      <c r="A23" s="5">
        <v>13</v>
      </c>
      <c r="B23" s="503" t="s">
        <v>848</v>
      </c>
      <c r="C23" s="501"/>
      <c r="D23" s="502"/>
      <c r="E23" s="151">
        <v>1010.11</v>
      </c>
      <c r="F23" s="151">
        <v>1010.11</v>
      </c>
      <c r="G23" s="151">
        <v>1010.11</v>
      </c>
      <c r="H23" s="350"/>
    </row>
    <row r="24" spans="1:8" ht="15.75">
      <c r="A24" s="6"/>
      <c r="B24" s="500" t="s">
        <v>792</v>
      </c>
      <c r="C24" s="501"/>
      <c r="D24" s="502"/>
      <c r="E24" s="99">
        <f>SUM(E11:E23)</f>
        <v>38499.99999999999</v>
      </c>
      <c r="F24" s="99">
        <f>SUM(F11:F23)</f>
        <v>38499.99999999999</v>
      </c>
      <c r="G24" s="347">
        <f>SUM(G11:G23)</f>
        <v>38499.99999999999</v>
      </c>
      <c r="H24" s="351"/>
    </row>
    <row r="25" spans="1:7" ht="15.75">
      <c r="A25" s="48"/>
      <c r="B25" s="48"/>
      <c r="C25" s="48"/>
      <c r="D25" s="45"/>
      <c r="E25" s="45"/>
      <c r="F25" s="45"/>
      <c r="G25" s="45"/>
    </row>
    <row r="26" spans="1:7" ht="15.75">
      <c r="A26" s="48"/>
      <c r="B26" s="48"/>
      <c r="C26" s="48"/>
      <c r="D26" s="45"/>
      <c r="E26" s="45"/>
      <c r="F26" s="45"/>
      <c r="G26" s="45"/>
    </row>
    <row r="27" spans="1:7" ht="69" customHeight="1">
      <c r="A27" s="511" t="s">
        <v>1057</v>
      </c>
      <c r="B27" s="511"/>
      <c r="C27" s="511"/>
      <c r="D27" s="511"/>
      <c r="E27" s="511"/>
      <c r="F27" s="511"/>
      <c r="G27" s="511"/>
    </row>
    <row r="28" spans="1:7" ht="14.25" customHeight="1">
      <c r="A28" s="46"/>
      <c r="B28" s="46"/>
      <c r="C28" s="46"/>
      <c r="D28" s="46"/>
      <c r="E28" s="49"/>
      <c r="F28" s="49"/>
      <c r="G28" s="49"/>
    </row>
    <row r="29" spans="1:7" ht="64.5" customHeight="1">
      <c r="A29" s="499" t="s">
        <v>1255</v>
      </c>
      <c r="B29" s="499"/>
      <c r="C29" s="499"/>
      <c r="D29" s="499"/>
      <c r="E29" s="499"/>
      <c r="F29" s="499"/>
      <c r="G29" s="499"/>
    </row>
    <row r="30" spans="1:7" ht="15.75">
      <c r="A30" s="50"/>
      <c r="B30" s="50"/>
      <c r="C30" s="50"/>
      <c r="D30" s="50"/>
      <c r="E30" s="51"/>
      <c r="F30" s="51"/>
      <c r="G30" s="51"/>
    </row>
    <row r="31" spans="1:7" ht="15.75" customHeight="1">
      <c r="A31" s="512" t="s">
        <v>1256</v>
      </c>
      <c r="B31" s="512"/>
      <c r="C31" s="512"/>
      <c r="D31" s="512"/>
      <c r="E31" s="512"/>
      <c r="F31" s="512"/>
      <c r="G31" s="512"/>
    </row>
    <row r="32" spans="1:7" ht="15.75">
      <c r="A32" s="52" t="s">
        <v>918</v>
      </c>
      <c r="B32" s="52"/>
      <c r="C32" s="52"/>
      <c r="D32" s="52"/>
      <c r="E32" s="53"/>
      <c r="F32" s="53"/>
      <c r="G32" s="53"/>
    </row>
    <row r="33" spans="1:7" ht="15.75">
      <c r="A33" s="52"/>
      <c r="B33" s="52"/>
      <c r="C33" s="52"/>
      <c r="D33" s="52"/>
      <c r="E33" s="53"/>
      <c r="F33" s="53"/>
      <c r="G33" s="53"/>
    </row>
    <row r="34" spans="1:7" ht="24.75" customHeight="1">
      <c r="A34" s="499" t="s">
        <v>1257</v>
      </c>
      <c r="B34" s="499"/>
      <c r="C34" s="499"/>
      <c r="D34" s="499"/>
      <c r="E34" s="499"/>
      <c r="F34" s="499"/>
      <c r="G34" s="499"/>
    </row>
    <row r="35" spans="1:7" ht="24.75" customHeight="1">
      <c r="A35" s="499" t="s">
        <v>1258</v>
      </c>
      <c r="B35" s="499"/>
      <c r="C35" s="499"/>
      <c r="D35" s="499"/>
      <c r="E35" s="499"/>
      <c r="F35" s="499"/>
      <c r="G35" s="499"/>
    </row>
    <row r="36" spans="1:7" ht="42.75" customHeight="1">
      <c r="A36" s="499" t="s">
        <v>1259</v>
      </c>
      <c r="B36" s="499"/>
      <c r="C36" s="499"/>
      <c r="D36" s="499"/>
      <c r="E36" s="499"/>
      <c r="F36" s="499"/>
      <c r="G36" s="499"/>
    </row>
    <row r="37" spans="1:7" ht="33" customHeight="1">
      <c r="A37" s="499" t="s">
        <v>1260</v>
      </c>
      <c r="B37" s="499"/>
      <c r="C37" s="499"/>
      <c r="D37" s="499"/>
      <c r="E37" s="499"/>
      <c r="F37" s="499"/>
      <c r="G37" s="499"/>
    </row>
  </sheetData>
  <sheetProtection/>
  <mergeCells count="27">
    <mergeCell ref="A36:G36"/>
    <mergeCell ref="A37:G37"/>
    <mergeCell ref="F4:G4"/>
    <mergeCell ref="B14:D14"/>
    <mergeCell ref="B15:D15"/>
    <mergeCell ref="A27:G27"/>
    <mergeCell ref="A29:G29"/>
    <mergeCell ref="A31:G31"/>
    <mergeCell ref="B11:D11"/>
    <mergeCell ref="B13:D13"/>
    <mergeCell ref="B19:D19"/>
    <mergeCell ref="B17:D17"/>
    <mergeCell ref="B12:D12"/>
    <mergeCell ref="A6:G6"/>
    <mergeCell ref="B16:D16"/>
    <mergeCell ref="B10:D10"/>
    <mergeCell ref="B9:D9"/>
    <mergeCell ref="F3:G3"/>
    <mergeCell ref="F1:G1"/>
    <mergeCell ref="A35:G35"/>
    <mergeCell ref="B24:D24"/>
    <mergeCell ref="B20:D20"/>
    <mergeCell ref="B18:D18"/>
    <mergeCell ref="B21:D21"/>
    <mergeCell ref="B22:D22"/>
    <mergeCell ref="B23:D23"/>
    <mergeCell ref="A34:G34"/>
  </mergeCells>
  <printOptions/>
  <pageMargins left="0.7874015748031497" right="0.3937007874015748" top="0.5905511811023623" bottom="0.5905511811023623" header="0.5118110236220472" footer="0.5118110236220472"/>
  <pageSetup horizontalDpi="600" verticalDpi="600" orientation="portrait" paperSize="9" scale="90" r:id="rId1"/>
  <headerFooter alignWithMargins="0">
    <oddFooter>&amp;CСтраница &amp;P из &amp;N</oddFooter>
  </headerFooter>
</worksheet>
</file>

<file path=xl/worksheets/sheet12.xml><?xml version="1.0" encoding="utf-8"?>
<worksheet xmlns="http://schemas.openxmlformats.org/spreadsheetml/2006/main" xmlns:r="http://schemas.openxmlformats.org/officeDocument/2006/relationships">
  <sheetPr>
    <tabColor theme="5" tint="0.5999900102615356"/>
    <pageSetUpPr fitToPage="1"/>
  </sheetPr>
  <dimension ref="A1:E48"/>
  <sheetViews>
    <sheetView view="pageBreakPreview" zoomScale="75" zoomScaleSheetLayoutView="75" zoomScalePageLayoutView="0" workbookViewId="0" topLeftCell="A1">
      <selection activeCell="G30" sqref="G30"/>
    </sheetView>
  </sheetViews>
  <sheetFormatPr defaultColWidth="9.00390625" defaultRowHeight="15"/>
  <cols>
    <col min="1" max="1" width="6.00390625" style="206" customWidth="1"/>
    <col min="2" max="2" width="48.8515625" style="206" customWidth="1"/>
    <col min="3" max="3" width="23.00390625" style="206" customWidth="1"/>
    <col min="4" max="4" width="22.140625" style="206" customWidth="1"/>
    <col min="5" max="5" width="23.57421875" style="206" customWidth="1"/>
    <col min="6" max="16384" width="9.00390625" style="319" customWidth="1"/>
  </cols>
  <sheetData>
    <row r="1" ht="12.75">
      <c r="E1" s="318" t="s">
        <v>1108</v>
      </c>
    </row>
    <row r="2" ht="12.75">
      <c r="E2" s="343" t="s">
        <v>1523</v>
      </c>
    </row>
    <row r="3" spans="4:5" ht="12.75">
      <c r="D3" s="477" t="s">
        <v>422</v>
      </c>
      <c r="E3" s="477"/>
    </row>
    <row r="4" spans="4:5" ht="12.75">
      <c r="D4" s="463" t="s">
        <v>1525</v>
      </c>
      <c r="E4" s="463"/>
    </row>
    <row r="6" spans="1:5" ht="57" customHeight="1">
      <c r="A6" s="518" t="s">
        <v>1538</v>
      </c>
      <c r="B6" s="518"/>
      <c r="C6" s="518"/>
      <c r="D6" s="518"/>
      <c r="E6" s="518"/>
    </row>
    <row r="7" spans="1:5" ht="22.5" customHeight="1">
      <c r="A7" s="320"/>
      <c r="B7" s="320"/>
      <c r="C7" s="320"/>
      <c r="D7" s="320"/>
      <c r="E7" s="320"/>
    </row>
    <row r="8" spans="1:5" ht="25.5" customHeight="1">
      <c r="A8" s="320"/>
      <c r="B8" s="320"/>
      <c r="C8" s="320"/>
      <c r="D8" s="320"/>
      <c r="E8" s="321" t="s">
        <v>378</v>
      </c>
    </row>
    <row r="9" spans="1:5" s="323" customFormat="1" ht="46.5" customHeight="1">
      <c r="A9" s="322" t="s">
        <v>930</v>
      </c>
      <c r="B9" s="322" t="s">
        <v>482</v>
      </c>
      <c r="C9" s="254" t="s">
        <v>1463</v>
      </c>
      <c r="D9" s="254" t="s">
        <v>1464</v>
      </c>
      <c r="E9" s="254" t="s">
        <v>1522</v>
      </c>
    </row>
    <row r="10" spans="1:5" ht="15" customHeight="1">
      <c r="A10" s="324"/>
      <c r="B10" s="324">
        <v>1</v>
      </c>
      <c r="C10" s="324">
        <v>2</v>
      </c>
      <c r="D10" s="324">
        <v>3</v>
      </c>
      <c r="E10" s="324">
        <v>4</v>
      </c>
    </row>
    <row r="11" spans="1:5" s="329" customFormat="1" ht="18" customHeight="1">
      <c r="A11" s="325">
        <v>1</v>
      </c>
      <c r="B11" s="326" t="s">
        <v>790</v>
      </c>
      <c r="C11" s="327">
        <v>2488139</v>
      </c>
      <c r="D11" s="328">
        <v>2567744</v>
      </c>
      <c r="E11" s="328">
        <v>2555904</v>
      </c>
    </row>
    <row r="12" spans="1:5" ht="18" customHeight="1">
      <c r="A12" s="325">
        <v>2</v>
      </c>
      <c r="B12" s="326" t="s">
        <v>847</v>
      </c>
      <c r="C12" s="327">
        <v>6251985</v>
      </c>
      <c r="D12" s="328">
        <v>6533444</v>
      </c>
      <c r="E12" s="328">
        <v>6518624</v>
      </c>
    </row>
    <row r="13" spans="1:5" ht="18" customHeight="1">
      <c r="A13" s="325">
        <v>3</v>
      </c>
      <c r="B13" s="326" t="s">
        <v>1061</v>
      </c>
      <c r="C13" s="327">
        <v>216965</v>
      </c>
      <c r="D13" s="328">
        <v>700635</v>
      </c>
      <c r="E13" s="328">
        <v>671745</v>
      </c>
    </row>
    <row r="14" spans="1:5" ht="18" customHeight="1">
      <c r="A14" s="325">
        <v>4</v>
      </c>
      <c r="B14" s="326" t="s">
        <v>786</v>
      </c>
      <c r="C14" s="327">
        <v>5349314</v>
      </c>
      <c r="D14" s="328">
        <v>5392260</v>
      </c>
      <c r="E14" s="328">
        <v>5378377</v>
      </c>
    </row>
    <row r="15" spans="1:5" ht="18" customHeight="1">
      <c r="A15" s="325">
        <v>5</v>
      </c>
      <c r="B15" s="326" t="s">
        <v>791</v>
      </c>
      <c r="C15" s="327">
        <v>562238</v>
      </c>
      <c r="D15" s="328">
        <v>567784</v>
      </c>
      <c r="E15" s="328">
        <v>561084</v>
      </c>
    </row>
    <row r="16" spans="1:5" s="331" customFormat="1" ht="18" customHeight="1">
      <c r="A16" s="325">
        <v>6</v>
      </c>
      <c r="B16" s="330" t="s">
        <v>216</v>
      </c>
      <c r="C16" s="327">
        <v>14331770</v>
      </c>
      <c r="D16" s="328">
        <v>15517757</v>
      </c>
      <c r="E16" s="328">
        <v>15369157</v>
      </c>
    </row>
    <row r="17" spans="1:5" ht="18" customHeight="1">
      <c r="A17" s="325">
        <v>7</v>
      </c>
      <c r="B17" s="326" t="s">
        <v>40</v>
      </c>
      <c r="C17" s="327">
        <v>3489239</v>
      </c>
      <c r="D17" s="328">
        <v>3833955</v>
      </c>
      <c r="E17" s="328">
        <v>3816114</v>
      </c>
    </row>
    <row r="18" spans="1:5" ht="18" customHeight="1">
      <c r="A18" s="325">
        <v>8</v>
      </c>
      <c r="B18" s="326" t="s">
        <v>788</v>
      </c>
      <c r="C18" s="327">
        <v>5228817</v>
      </c>
      <c r="D18" s="328">
        <v>5514603</v>
      </c>
      <c r="E18" s="328">
        <v>5484477</v>
      </c>
    </row>
    <row r="19" spans="1:5" s="329" customFormat="1" ht="18" customHeight="1">
      <c r="A19" s="325">
        <v>9</v>
      </c>
      <c r="B19" s="326" t="s">
        <v>789</v>
      </c>
      <c r="C19" s="327">
        <v>2419484</v>
      </c>
      <c r="D19" s="328">
        <v>2475325</v>
      </c>
      <c r="E19" s="328">
        <v>2469835</v>
      </c>
    </row>
    <row r="20" spans="1:5" s="329" customFormat="1" ht="18" customHeight="1">
      <c r="A20" s="325">
        <v>10</v>
      </c>
      <c r="B20" s="326" t="s">
        <v>787</v>
      </c>
      <c r="C20" s="327">
        <v>3988425</v>
      </c>
      <c r="D20" s="328">
        <v>4133396</v>
      </c>
      <c r="E20" s="328">
        <v>4119102</v>
      </c>
    </row>
    <row r="21" spans="1:5" s="329" customFormat="1" ht="18" customHeight="1">
      <c r="A21" s="325">
        <v>11</v>
      </c>
      <c r="B21" s="326" t="s">
        <v>849</v>
      </c>
      <c r="C21" s="327">
        <v>4048307</v>
      </c>
      <c r="D21" s="328">
        <v>4155964</v>
      </c>
      <c r="E21" s="328">
        <v>4140703</v>
      </c>
    </row>
    <row r="22" spans="1:5" ht="18" customHeight="1">
      <c r="A22" s="325">
        <v>12</v>
      </c>
      <c r="B22" s="326" t="s">
        <v>846</v>
      </c>
      <c r="C22" s="327">
        <v>6643170</v>
      </c>
      <c r="D22" s="328">
        <v>6987098</v>
      </c>
      <c r="E22" s="328">
        <v>6966956</v>
      </c>
    </row>
    <row r="23" spans="1:5" s="329" customFormat="1" ht="18" customHeight="1">
      <c r="A23" s="325">
        <v>13</v>
      </c>
      <c r="B23" s="326" t="s">
        <v>848</v>
      </c>
      <c r="C23" s="327">
        <v>3157617</v>
      </c>
      <c r="D23" s="328">
        <v>3251525</v>
      </c>
      <c r="E23" s="328">
        <v>3245025</v>
      </c>
    </row>
    <row r="24" spans="1:5" s="331" customFormat="1" ht="18" customHeight="1">
      <c r="A24" s="325"/>
      <c r="B24" s="332" t="s">
        <v>792</v>
      </c>
      <c r="C24" s="333">
        <f>SUM(C11:C23)</f>
        <v>58175470</v>
      </c>
      <c r="D24" s="333">
        <f>SUM(D11:D23)</f>
        <v>61631490</v>
      </c>
      <c r="E24" s="333">
        <f>SUM(E11:E23)</f>
        <v>61297103</v>
      </c>
    </row>
    <row r="25" spans="1:5" ht="24" customHeight="1">
      <c r="A25" s="516" t="s">
        <v>1298</v>
      </c>
      <c r="B25" s="516"/>
      <c r="C25" s="516"/>
      <c r="D25" s="516"/>
      <c r="E25" s="516"/>
    </row>
    <row r="26" spans="1:5" ht="12.75">
      <c r="A26" s="517" t="s">
        <v>1299</v>
      </c>
      <c r="B26" s="517"/>
      <c r="C26" s="517"/>
      <c r="D26" s="517"/>
      <c r="E26" s="517"/>
    </row>
    <row r="27" spans="1:5" ht="12.75">
      <c r="A27" s="517" t="s">
        <v>1300</v>
      </c>
      <c r="B27" s="517"/>
      <c r="C27" s="517"/>
      <c r="D27" s="517"/>
      <c r="E27" s="517"/>
    </row>
    <row r="28" spans="1:5" ht="12.75">
      <c r="A28" s="334"/>
      <c r="B28" s="334"/>
      <c r="C28" s="334"/>
      <c r="D28" s="334"/>
      <c r="E28" s="334"/>
    </row>
    <row r="29" spans="1:5" s="335" customFormat="1" ht="81" customHeight="1">
      <c r="A29" s="515" t="s">
        <v>1301</v>
      </c>
      <c r="B29" s="515"/>
      <c r="C29" s="515"/>
      <c r="D29" s="515"/>
      <c r="E29" s="515"/>
    </row>
    <row r="30" spans="1:5" s="335" customFormat="1" ht="81" customHeight="1">
      <c r="A30" s="515" t="s">
        <v>1483</v>
      </c>
      <c r="B30" s="515"/>
      <c r="C30" s="515"/>
      <c r="D30" s="515"/>
      <c r="E30" s="515"/>
    </row>
    <row r="31" spans="1:5" s="335" customFormat="1" ht="36.75" customHeight="1">
      <c r="A31" s="515" t="s">
        <v>1302</v>
      </c>
      <c r="B31" s="515"/>
      <c r="C31" s="515"/>
      <c r="D31" s="515"/>
      <c r="E31" s="515"/>
    </row>
    <row r="32" spans="1:5" s="335" customFormat="1" ht="12.75">
      <c r="A32" s="336"/>
      <c r="B32" s="337"/>
      <c r="C32" s="338"/>
      <c r="D32" s="338"/>
      <c r="E32" s="338"/>
    </row>
    <row r="33" spans="1:5" s="335" customFormat="1" ht="12.75">
      <c r="A33" s="515" t="s">
        <v>1303</v>
      </c>
      <c r="B33" s="515"/>
      <c r="C33" s="515"/>
      <c r="D33" s="515"/>
      <c r="E33" s="515"/>
    </row>
    <row r="34" spans="1:5" s="335" customFormat="1" ht="12.75">
      <c r="A34" s="336"/>
      <c r="B34" s="337"/>
      <c r="C34" s="338"/>
      <c r="D34" s="338"/>
      <c r="E34" s="338"/>
    </row>
    <row r="35" spans="1:5" s="335" customFormat="1" ht="12.75">
      <c r="A35" s="515" t="s">
        <v>1304</v>
      </c>
      <c r="B35" s="515"/>
      <c r="C35" s="515"/>
      <c r="D35" s="515"/>
      <c r="E35" s="515"/>
    </row>
    <row r="36" spans="1:5" s="335" customFormat="1" ht="42.75" customHeight="1">
      <c r="A36" s="515" t="s">
        <v>1305</v>
      </c>
      <c r="B36" s="515"/>
      <c r="C36" s="515"/>
      <c r="D36" s="515"/>
      <c r="E36" s="515"/>
    </row>
    <row r="37" spans="1:5" s="335" customFormat="1" ht="25.5" customHeight="1">
      <c r="A37" s="515" t="s">
        <v>1306</v>
      </c>
      <c r="B37" s="515"/>
      <c r="C37" s="515"/>
      <c r="D37" s="515"/>
      <c r="E37" s="515"/>
    </row>
    <row r="38" spans="1:5" s="335" customFormat="1" ht="38.25" customHeight="1">
      <c r="A38" s="515" t="s">
        <v>1307</v>
      </c>
      <c r="B38" s="515"/>
      <c r="C38" s="515"/>
      <c r="D38" s="515"/>
      <c r="E38" s="515"/>
    </row>
    <row r="39" spans="1:5" s="335" customFormat="1" ht="37.5" customHeight="1">
      <c r="A39" s="515" t="s">
        <v>1308</v>
      </c>
      <c r="B39" s="515"/>
      <c r="C39" s="515"/>
      <c r="D39" s="515"/>
      <c r="E39" s="515"/>
    </row>
    <row r="40" spans="1:5" s="335" customFormat="1" ht="42.75" customHeight="1">
      <c r="A40" s="515" t="s">
        <v>1309</v>
      </c>
      <c r="B40" s="515"/>
      <c r="C40" s="515"/>
      <c r="D40" s="515"/>
      <c r="E40" s="515"/>
    </row>
    <row r="41" spans="1:5" s="335" customFormat="1" ht="39" customHeight="1">
      <c r="A41" s="515" t="s">
        <v>1310</v>
      </c>
      <c r="B41" s="515"/>
      <c r="C41" s="515"/>
      <c r="D41" s="515"/>
      <c r="E41" s="515"/>
    </row>
    <row r="42" spans="1:5" s="335" customFormat="1" ht="39" customHeight="1">
      <c r="A42" s="515" t="s">
        <v>1311</v>
      </c>
      <c r="B42" s="515"/>
      <c r="C42" s="515"/>
      <c r="D42" s="515"/>
      <c r="E42" s="515"/>
    </row>
    <row r="43" spans="1:5" s="335" customFormat="1" ht="42.75" customHeight="1">
      <c r="A43" s="515" t="s">
        <v>1312</v>
      </c>
      <c r="B43" s="515"/>
      <c r="C43" s="515"/>
      <c r="D43" s="515"/>
      <c r="E43" s="515"/>
    </row>
    <row r="44" spans="1:5" s="335" customFormat="1" ht="33" customHeight="1">
      <c r="A44" s="515" t="s">
        <v>1313</v>
      </c>
      <c r="B44" s="515"/>
      <c r="C44" s="515"/>
      <c r="D44" s="515"/>
      <c r="E44" s="515"/>
    </row>
    <row r="45" spans="1:5" s="335" customFormat="1" ht="34.5" customHeight="1">
      <c r="A45" s="515" t="s">
        <v>1484</v>
      </c>
      <c r="B45" s="515"/>
      <c r="C45" s="515"/>
      <c r="D45" s="515"/>
      <c r="E45" s="515"/>
    </row>
    <row r="46" spans="1:5" s="335" customFormat="1" ht="57" customHeight="1">
      <c r="A46" s="515" t="s">
        <v>1314</v>
      </c>
      <c r="B46" s="515"/>
      <c r="C46" s="515"/>
      <c r="D46" s="515"/>
      <c r="E46" s="515"/>
    </row>
    <row r="47" spans="1:5" s="335" customFormat="1" ht="72" customHeight="1">
      <c r="A47" s="515" t="s">
        <v>1485</v>
      </c>
      <c r="B47" s="515"/>
      <c r="C47" s="515"/>
      <c r="D47" s="515"/>
      <c r="E47" s="515"/>
    </row>
    <row r="48" spans="1:5" ht="12.75">
      <c r="A48" s="339"/>
      <c r="B48" s="340"/>
      <c r="C48" s="180"/>
      <c r="D48" s="180"/>
      <c r="E48" s="180"/>
    </row>
  </sheetData>
  <sheetProtection/>
  <mergeCells count="23">
    <mergeCell ref="D4:E4"/>
    <mergeCell ref="A6:E6"/>
    <mergeCell ref="D3:E3"/>
    <mergeCell ref="A36:E36"/>
    <mergeCell ref="A35:E35"/>
    <mergeCell ref="A37:E37"/>
    <mergeCell ref="A38:E38"/>
    <mergeCell ref="A39:E39"/>
    <mergeCell ref="A25:E25"/>
    <mergeCell ref="A26:E26"/>
    <mergeCell ref="A27:E27"/>
    <mergeCell ref="A30:E30"/>
    <mergeCell ref="A31:E31"/>
    <mergeCell ref="A46:E46"/>
    <mergeCell ref="A47:E47"/>
    <mergeCell ref="A29:E29"/>
    <mergeCell ref="A40:E40"/>
    <mergeCell ref="A41:E41"/>
    <mergeCell ref="A42:E42"/>
    <mergeCell ref="A43:E43"/>
    <mergeCell ref="A44:E44"/>
    <mergeCell ref="A45:E45"/>
    <mergeCell ref="A33:E33"/>
  </mergeCells>
  <printOptions/>
  <pageMargins left="0.7874015748031497" right="0.3937007874015748" top="0.1968503937007874" bottom="0.1968503937007874" header="0.5118110236220472" footer="0.5118110236220472"/>
  <pageSetup fitToHeight="2" fitToWidth="1" horizontalDpi="600" verticalDpi="600" orientation="landscape" paperSize="9" scale="86" r:id="rId1"/>
</worksheet>
</file>

<file path=xl/worksheets/sheet13.xml><?xml version="1.0" encoding="utf-8"?>
<worksheet xmlns="http://schemas.openxmlformats.org/spreadsheetml/2006/main" xmlns:r="http://schemas.openxmlformats.org/officeDocument/2006/relationships">
  <sheetPr>
    <tabColor theme="5" tint="0.5999900102615356"/>
  </sheetPr>
  <dimension ref="A1:G33"/>
  <sheetViews>
    <sheetView view="pageBreakPreview" zoomScale="60" zoomScalePageLayoutView="0" workbookViewId="0" topLeftCell="A1">
      <selection activeCell="C15" sqref="C15"/>
    </sheetView>
  </sheetViews>
  <sheetFormatPr defaultColWidth="9.00390625" defaultRowHeight="15"/>
  <cols>
    <col min="1" max="1" width="6.00390625" style="13" customWidth="1"/>
    <col min="2" max="2" width="35.8515625" style="13" customWidth="1"/>
    <col min="3" max="3" width="13.7109375" style="13" customWidth="1"/>
    <col min="4" max="4" width="14.00390625" style="13" customWidth="1"/>
    <col min="5" max="5" width="15.140625" style="13" customWidth="1"/>
    <col min="6" max="6" width="22.140625" style="13" customWidth="1"/>
    <col min="7" max="7" width="23.57421875" style="13" customWidth="1"/>
    <col min="8" max="16384" width="9.00390625" style="4" customWidth="1"/>
  </cols>
  <sheetData>
    <row r="1" spans="2:7" ht="23.25" customHeight="1">
      <c r="B1" s="7"/>
      <c r="C1" s="478" t="s">
        <v>383</v>
      </c>
      <c r="D1" s="478"/>
      <c r="E1" s="478"/>
      <c r="F1" s="7"/>
      <c r="G1" s="14"/>
    </row>
    <row r="2" spans="2:7" ht="15.75">
      <c r="B2" s="11"/>
      <c r="C2" s="11"/>
      <c r="D2" s="519" t="s">
        <v>1523</v>
      </c>
      <c r="E2" s="519"/>
      <c r="F2" s="55"/>
      <c r="G2" s="55"/>
    </row>
    <row r="3" spans="2:7" ht="15.75">
      <c r="B3" s="11"/>
      <c r="C3" s="519" t="s">
        <v>422</v>
      </c>
      <c r="D3" s="519"/>
      <c r="E3" s="519"/>
      <c r="F3" s="67"/>
      <c r="G3" s="55"/>
    </row>
    <row r="4" spans="2:7" ht="17.25" customHeight="1">
      <c r="B4" s="11"/>
      <c r="C4" s="429" t="s">
        <v>1539</v>
      </c>
      <c r="D4" s="429"/>
      <c r="E4" s="429"/>
      <c r="F4" s="71"/>
      <c r="G4" s="71"/>
    </row>
    <row r="7" spans="1:7" ht="159" customHeight="1">
      <c r="A7" s="522" t="s">
        <v>1540</v>
      </c>
      <c r="B7" s="522"/>
      <c r="C7" s="522"/>
      <c r="D7" s="522"/>
      <c r="E7" s="522"/>
      <c r="F7" s="73"/>
      <c r="G7" s="73"/>
    </row>
    <row r="8" spans="1:7" ht="22.5" customHeight="1">
      <c r="A8" s="8"/>
      <c r="B8" s="8"/>
      <c r="C8" s="8"/>
      <c r="D8" s="8"/>
      <c r="E8" s="8"/>
      <c r="F8" s="8"/>
      <c r="G8" s="8"/>
    </row>
    <row r="9" spans="1:7" ht="25.5" customHeight="1">
      <c r="A9" s="8"/>
      <c r="B9" s="8"/>
      <c r="C9" s="8"/>
      <c r="D9" s="8"/>
      <c r="E9" s="76" t="s">
        <v>378</v>
      </c>
      <c r="F9" s="8"/>
      <c r="G9" s="15"/>
    </row>
    <row r="10" spans="1:7" s="18" customFormat="1" ht="33" customHeight="1">
      <c r="A10" s="523" t="s">
        <v>930</v>
      </c>
      <c r="B10" s="523" t="s">
        <v>482</v>
      </c>
      <c r="C10" s="479" t="s">
        <v>922</v>
      </c>
      <c r="D10" s="480"/>
      <c r="E10" s="481"/>
      <c r="F10" s="72"/>
      <c r="G10" s="72"/>
    </row>
    <row r="11" spans="1:5" s="18" customFormat="1" ht="15" customHeight="1">
      <c r="A11" s="487"/>
      <c r="B11" s="487"/>
      <c r="C11" s="16" t="s">
        <v>1463</v>
      </c>
      <c r="D11" s="16" t="s">
        <v>1464</v>
      </c>
      <c r="E11" s="16" t="s">
        <v>1522</v>
      </c>
    </row>
    <row r="12" spans="1:7" ht="15" customHeight="1">
      <c r="A12" s="35"/>
      <c r="B12" s="35">
        <v>1</v>
      </c>
      <c r="C12" s="35">
        <v>2</v>
      </c>
      <c r="D12" s="35">
        <v>3</v>
      </c>
      <c r="E12" s="35">
        <v>4</v>
      </c>
      <c r="F12" s="4"/>
      <c r="G12" s="4"/>
    </row>
    <row r="13" spans="1:7" ht="15" customHeight="1">
      <c r="A13" s="35">
        <v>1</v>
      </c>
      <c r="B13" s="97" t="s">
        <v>847</v>
      </c>
      <c r="C13" s="104">
        <v>15140</v>
      </c>
      <c r="D13" s="104">
        <v>15140</v>
      </c>
      <c r="E13" s="104">
        <v>15140</v>
      </c>
      <c r="F13" s="4"/>
      <c r="G13" s="4"/>
    </row>
    <row r="14" spans="1:7" ht="18" customHeight="1">
      <c r="A14" s="33">
        <v>2</v>
      </c>
      <c r="B14" s="74" t="s">
        <v>1061</v>
      </c>
      <c r="C14" s="98">
        <v>41635</v>
      </c>
      <c r="D14" s="98">
        <v>41635</v>
      </c>
      <c r="E14" s="98">
        <v>41635</v>
      </c>
      <c r="F14" s="4"/>
      <c r="G14" s="4"/>
    </row>
    <row r="15" spans="1:7" ht="18" customHeight="1">
      <c r="A15" s="33">
        <v>3</v>
      </c>
      <c r="B15" s="75" t="s">
        <v>216</v>
      </c>
      <c r="C15" s="98">
        <v>68130</v>
      </c>
      <c r="D15" s="98">
        <v>68130</v>
      </c>
      <c r="E15" s="98">
        <v>68130</v>
      </c>
      <c r="F15" s="4"/>
      <c r="G15" s="4"/>
    </row>
    <row r="16" spans="1:7" ht="18" customHeight="1">
      <c r="A16" s="33">
        <v>4</v>
      </c>
      <c r="B16" s="74" t="s">
        <v>40</v>
      </c>
      <c r="C16" s="98">
        <v>18925</v>
      </c>
      <c r="D16" s="98">
        <v>18925</v>
      </c>
      <c r="E16" s="98">
        <v>18925</v>
      </c>
      <c r="F16" s="4"/>
      <c r="G16" s="4"/>
    </row>
    <row r="17" spans="1:7" ht="18" customHeight="1">
      <c r="A17" s="33">
        <v>5</v>
      </c>
      <c r="B17" s="74" t="s">
        <v>789</v>
      </c>
      <c r="C17" s="98">
        <v>7570</v>
      </c>
      <c r="D17" s="98">
        <v>7570</v>
      </c>
      <c r="E17" s="98">
        <v>7570</v>
      </c>
      <c r="F17" s="4"/>
      <c r="G17" s="4"/>
    </row>
    <row r="18" spans="1:7" ht="18" customHeight="1">
      <c r="A18" s="33"/>
      <c r="B18" s="69" t="s">
        <v>792</v>
      </c>
      <c r="C18" s="93">
        <f>SUM(C13:C17)</f>
        <v>151400</v>
      </c>
      <c r="D18" s="93">
        <f>SUM(D13:D17)</f>
        <v>151400</v>
      </c>
      <c r="E18" s="93">
        <f>SUM(E13:E17)</f>
        <v>151400</v>
      </c>
      <c r="F18" s="4"/>
      <c r="G18" s="4"/>
    </row>
    <row r="19" spans="1:7" ht="25.5" customHeight="1">
      <c r="A19" s="8"/>
      <c r="B19" s="8"/>
      <c r="C19" s="8"/>
      <c r="D19" s="8"/>
      <c r="E19" s="8"/>
      <c r="F19" s="8"/>
      <c r="G19" s="15"/>
    </row>
    <row r="20" spans="1:5" ht="15.75">
      <c r="A20" s="520" t="s">
        <v>1261</v>
      </c>
      <c r="B20" s="520"/>
      <c r="C20" s="520"/>
      <c r="D20" s="520"/>
      <c r="E20" s="520"/>
    </row>
    <row r="21" spans="1:5" ht="34.5" customHeight="1">
      <c r="A21" s="521" t="s">
        <v>1262</v>
      </c>
      <c r="B21" s="521"/>
      <c r="C21" s="521"/>
      <c r="D21" s="521"/>
      <c r="E21" s="521"/>
    </row>
    <row r="22" spans="1:5" ht="15.75">
      <c r="A22" s="108"/>
      <c r="E22" s="36"/>
    </row>
    <row r="23" spans="1:5" ht="51" customHeight="1">
      <c r="A23" s="528" t="s">
        <v>1263</v>
      </c>
      <c r="B23" s="528"/>
      <c r="C23" s="528"/>
      <c r="D23" s="528"/>
      <c r="E23" s="528"/>
    </row>
    <row r="24" ht="12" customHeight="1">
      <c r="A24" s="109"/>
    </row>
    <row r="25" spans="1:5" ht="21" customHeight="1">
      <c r="A25" s="524" t="s">
        <v>1264</v>
      </c>
      <c r="B25" s="525"/>
      <c r="C25" s="525"/>
      <c r="D25" s="525"/>
      <c r="E25" s="525"/>
    </row>
    <row r="26" ht="15.75">
      <c r="A26" s="109"/>
    </row>
    <row r="27" ht="15.75">
      <c r="A27" s="108" t="s">
        <v>1249</v>
      </c>
    </row>
    <row r="28" ht="8.25" customHeight="1">
      <c r="A28" s="108"/>
    </row>
    <row r="29" spans="1:5" ht="64.5" customHeight="1">
      <c r="A29" s="526" t="s">
        <v>1265</v>
      </c>
      <c r="B29" s="527"/>
      <c r="C29" s="527"/>
      <c r="D29" s="527"/>
      <c r="E29" s="527"/>
    </row>
    <row r="30" spans="1:5" ht="57" customHeight="1">
      <c r="A30" s="526" t="s">
        <v>1266</v>
      </c>
      <c r="B30" s="527"/>
      <c r="C30" s="527"/>
      <c r="D30" s="527"/>
      <c r="E30" s="527"/>
    </row>
    <row r="31" spans="1:5" ht="42" customHeight="1">
      <c r="A31" s="526" t="s">
        <v>1267</v>
      </c>
      <c r="B31" s="527"/>
      <c r="C31" s="527"/>
      <c r="D31" s="527"/>
      <c r="E31" s="527"/>
    </row>
    <row r="32" spans="1:5" ht="44.25" customHeight="1">
      <c r="A32" s="526" t="s">
        <v>1268</v>
      </c>
      <c r="B32" s="527"/>
      <c r="C32" s="527"/>
      <c r="D32" s="527"/>
      <c r="E32" s="527"/>
    </row>
    <row r="33" ht="15.75">
      <c r="A33" s="108"/>
    </row>
  </sheetData>
  <sheetProtection/>
  <mergeCells count="16">
    <mergeCell ref="A25:E25"/>
    <mergeCell ref="A29:E29"/>
    <mergeCell ref="A30:E30"/>
    <mergeCell ref="A31:E31"/>
    <mergeCell ref="A32:E32"/>
    <mergeCell ref="A23:E23"/>
    <mergeCell ref="C1:E1"/>
    <mergeCell ref="D2:E2"/>
    <mergeCell ref="C4:E4"/>
    <mergeCell ref="A20:E20"/>
    <mergeCell ref="A21:E21"/>
    <mergeCell ref="A7:E7"/>
    <mergeCell ref="A10:A11"/>
    <mergeCell ref="B10:B11"/>
    <mergeCell ref="C10:E10"/>
    <mergeCell ref="C3:E3"/>
  </mergeCells>
  <printOptions/>
  <pageMargins left="0.75" right="0.75" top="1" bottom="1" header="0.5" footer="0.5"/>
  <pageSetup horizontalDpi="1200" verticalDpi="1200" orientation="portrait" paperSize="9" scale="69" r:id="rId1"/>
</worksheet>
</file>

<file path=xl/worksheets/sheet14.xml><?xml version="1.0" encoding="utf-8"?>
<worksheet xmlns="http://schemas.openxmlformats.org/spreadsheetml/2006/main" xmlns:r="http://schemas.openxmlformats.org/officeDocument/2006/relationships">
  <sheetPr>
    <tabColor theme="5" tint="0.5999900102615356"/>
    <pageSetUpPr fitToPage="1"/>
  </sheetPr>
  <dimension ref="A1:J15"/>
  <sheetViews>
    <sheetView view="pageBreakPreview" zoomScale="60" zoomScalePageLayoutView="0" workbookViewId="0" topLeftCell="A1">
      <selection activeCell="W30" sqref="W30"/>
    </sheetView>
  </sheetViews>
  <sheetFormatPr defaultColWidth="9.00390625" defaultRowHeight="15"/>
  <cols>
    <col min="1" max="1" width="8.140625" style="65" customWidth="1"/>
    <col min="2" max="2" width="6.421875" style="65" customWidth="1"/>
    <col min="3" max="4" width="9.140625" style="65" customWidth="1"/>
    <col min="5" max="5" width="7.7109375" style="65" customWidth="1"/>
    <col min="6" max="6" width="5.421875" style="65" customWidth="1"/>
    <col min="7" max="7" width="6.140625" style="65" hidden="1" customWidth="1"/>
    <col min="8" max="8" width="18.421875" style="65" customWidth="1"/>
    <col min="9" max="9" width="15.140625" style="65" bestFit="1" customWidth="1"/>
    <col min="10" max="10" width="15.57421875" style="65" customWidth="1"/>
    <col min="11" max="16384" width="9.00390625" style="65" customWidth="1"/>
  </cols>
  <sheetData>
    <row r="1" spans="8:10" ht="15.75">
      <c r="H1" s="427" t="s">
        <v>949</v>
      </c>
      <c r="I1" s="427"/>
      <c r="J1" s="427"/>
    </row>
    <row r="2" spans="8:10" ht="15.75">
      <c r="H2" s="427" t="s">
        <v>1523</v>
      </c>
      <c r="I2" s="427"/>
      <c r="J2" s="427"/>
    </row>
    <row r="3" spans="8:10" ht="15.75">
      <c r="H3" s="427" t="s">
        <v>422</v>
      </c>
      <c r="I3" s="427"/>
      <c r="J3" s="427"/>
    </row>
    <row r="4" spans="8:10" ht="15.75">
      <c r="H4" s="531" t="s">
        <v>1525</v>
      </c>
      <c r="I4" s="531"/>
      <c r="J4" s="531"/>
    </row>
    <row r="5" spans="8:10" ht="15.75">
      <c r="H5" s="532"/>
      <c r="I5" s="532"/>
      <c r="J5" s="532"/>
    </row>
    <row r="6" spans="7:8" ht="15.75">
      <c r="G6" s="4"/>
      <c r="H6" s="4"/>
    </row>
    <row r="7" spans="1:10" ht="48.75" customHeight="1">
      <c r="A7" s="530" t="s">
        <v>1541</v>
      </c>
      <c r="B7" s="530"/>
      <c r="C7" s="530"/>
      <c r="D7" s="530"/>
      <c r="E7" s="530"/>
      <c r="F7" s="530"/>
      <c r="G7" s="530"/>
      <c r="H7" s="530"/>
      <c r="I7" s="530"/>
      <c r="J7" s="530"/>
    </row>
    <row r="9" spans="6:10" ht="15.75">
      <c r="F9" s="4"/>
      <c r="G9" s="4"/>
      <c r="H9" s="4"/>
      <c r="J9" s="65" t="s">
        <v>470</v>
      </c>
    </row>
    <row r="10" ht="9" customHeight="1"/>
    <row r="11" spans="1:10" ht="40.5" customHeight="1">
      <c r="A11" s="56" t="s">
        <v>471</v>
      </c>
      <c r="B11" s="484" t="s">
        <v>472</v>
      </c>
      <c r="C11" s="484"/>
      <c r="D11" s="484"/>
      <c r="E11" s="484"/>
      <c r="F11" s="484"/>
      <c r="G11" s="484"/>
      <c r="H11" s="10" t="s">
        <v>1463</v>
      </c>
      <c r="I11" s="10" t="s">
        <v>1464</v>
      </c>
      <c r="J11" s="10" t="s">
        <v>1522</v>
      </c>
    </row>
    <row r="12" spans="1:10" ht="15.75">
      <c r="A12" s="56"/>
      <c r="B12" s="484">
        <v>1</v>
      </c>
      <c r="C12" s="484"/>
      <c r="D12" s="484"/>
      <c r="E12" s="484"/>
      <c r="F12" s="484"/>
      <c r="G12" s="484"/>
      <c r="H12" s="10">
        <v>2</v>
      </c>
      <c r="I12" s="10">
        <v>3</v>
      </c>
      <c r="J12" s="10">
        <v>4</v>
      </c>
    </row>
    <row r="13" spans="1:10" ht="51.75" customHeight="1">
      <c r="A13" s="66" t="s">
        <v>931</v>
      </c>
      <c r="B13" s="529" t="s">
        <v>473</v>
      </c>
      <c r="C13" s="529"/>
      <c r="D13" s="529"/>
      <c r="E13" s="529"/>
      <c r="F13" s="529"/>
      <c r="G13" s="529"/>
      <c r="H13" s="102">
        <v>0</v>
      </c>
      <c r="I13" s="110">
        <v>0</v>
      </c>
      <c r="J13" s="110">
        <v>0</v>
      </c>
    </row>
    <row r="14" spans="1:10" ht="18.75" customHeight="1">
      <c r="A14" s="66" t="s">
        <v>474</v>
      </c>
      <c r="B14" s="529" t="s">
        <v>475</v>
      </c>
      <c r="C14" s="529"/>
      <c r="D14" s="529"/>
      <c r="E14" s="529"/>
      <c r="F14" s="529"/>
      <c r="G14" s="529"/>
      <c r="H14" s="102">
        <v>0</v>
      </c>
      <c r="I14" s="102">
        <v>0</v>
      </c>
      <c r="J14" s="102">
        <v>0</v>
      </c>
    </row>
    <row r="15" spans="1:10" ht="18.75" customHeight="1">
      <c r="A15" s="66" t="s">
        <v>476</v>
      </c>
      <c r="B15" s="529" t="s">
        <v>477</v>
      </c>
      <c r="C15" s="529"/>
      <c r="D15" s="529"/>
      <c r="E15" s="529"/>
      <c r="F15" s="529"/>
      <c r="G15" s="529"/>
      <c r="H15" s="102">
        <v>0</v>
      </c>
      <c r="I15" s="102">
        <v>0</v>
      </c>
      <c r="J15" s="102">
        <v>0</v>
      </c>
    </row>
  </sheetData>
  <sheetProtection/>
  <mergeCells count="11">
    <mergeCell ref="H1:J1"/>
    <mergeCell ref="H2:J2"/>
    <mergeCell ref="H3:J3"/>
    <mergeCell ref="H4:J4"/>
    <mergeCell ref="H5:J5"/>
    <mergeCell ref="B13:G13"/>
    <mergeCell ref="B14:G14"/>
    <mergeCell ref="B15:G15"/>
    <mergeCell ref="A7:J7"/>
    <mergeCell ref="B11:G11"/>
    <mergeCell ref="B12:G12"/>
  </mergeCells>
  <printOptions/>
  <pageMargins left="0.7480314960629921" right="0.7480314960629921" top="0.984251968503937" bottom="0.984251968503937" header="0.5118110236220472" footer="0.5118110236220472"/>
  <pageSetup fitToHeight="1" fitToWidth="1" horizontalDpi="1200" verticalDpi="1200" orientation="portrait" paperSize="9" scale="91" r:id="rId1"/>
</worksheet>
</file>

<file path=xl/worksheets/sheet2.xml><?xml version="1.0" encoding="utf-8"?>
<worksheet xmlns="http://schemas.openxmlformats.org/spreadsheetml/2006/main" xmlns:r="http://schemas.openxmlformats.org/officeDocument/2006/relationships">
  <sheetPr>
    <tabColor theme="5" tint="0.7999799847602844"/>
    <pageSetUpPr fitToPage="1"/>
  </sheetPr>
  <dimension ref="A1:G24"/>
  <sheetViews>
    <sheetView view="pageBreakPreview" zoomScale="75" zoomScaleSheetLayoutView="75" zoomScalePageLayoutView="0" workbookViewId="0" topLeftCell="A1">
      <selection activeCell="F26" sqref="F26"/>
    </sheetView>
  </sheetViews>
  <sheetFormatPr defaultColWidth="9.140625" defaultRowHeight="15"/>
  <cols>
    <col min="1" max="1" width="5.57421875" style="13" customWidth="1"/>
    <col min="2" max="2" width="29.8515625" style="1" customWidth="1"/>
    <col min="3" max="3" width="71.00390625" style="13" customWidth="1"/>
    <col min="4" max="4" width="17.7109375" style="22" bestFit="1" customWidth="1"/>
    <col min="5" max="5" width="17.7109375" style="13" bestFit="1" customWidth="1"/>
    <col min="6" max="6" width="17.28125" style="13" customWidth="1"/>
    <col min="7" max="7" width="15.421875" style="13" bestFit="1" customWidth="1"/>
    <col min="8" max="16384" width="9.140625" style="13" customWidth="1"/>
  </cols>
  <sheetData>
    <row r="1" spans="5:6" ht="15.75">
      <c r="E1" s="428" t="s">
        <v>30</v>
      </c>
      <c r="F1" s="428"/>
    </row>
    <row r="2" ht="15.75">
      <c r="F2" s="11" t="s">
        <v>1523</v>
      </c>
    </row>
    <row r="3" spans="5:6" ht="15.75">
      <c r="E3" s="427" t="s">
        <v>422</v>
      </c>
      <c r="F3" s="427"/>
    </row>
    <row r="4" spans="5:6" ht="15.75">
      <c r="E4" s="429" t="s">
        <v>1524</v>
      </c>
      <c r="F4" s="429"/>
    </row>
    <row r="6" spans="1:6" ht="21" customHeight="1">
      <c r="A6" s="430" t="s">
        <v>1521</v>
      </c>
      <c r="B6" s="431"/>
      <c r="C6" s="431"/>
      <c r="D6" s="431"/>
      <c r="E6" s="431"/>
      <c r="F6" s="431"/>
    </row>
    <row r="8" ht="15.75">
      <c r="F8" s="11" t="s">
        <v>378</v>
      </c>
    </row>
    <row r="9" spans="1:6" s="78" customFormat="1" ht="15.75" customHeight="1">
      <c r="A9" s="169" t="s">
        <v>930</v>
      </c>
      <c r="B9" s="169" t="s">
        <v>403</v>
      </c>
      <c r="C9" s="169" t="s">
        <v>379</v>
      </c>
      <c r="D9" s="9" t="s">
        <v>1463</v>
      </c>
      <c r="E9" s="9" t="s">
        <v>1464</v>
      </c>
      <c r="F9" s="9" t="s">
        <v>1522</v>
      </c>
    </row>
    <row r="10" spans="1:6" s="172" customFormat="1" ht="12.75">
      <c r="A10" s="170"/>
      <c r="B10" s="171">
        <v>1</v>
      </c>
      <c r="C10" s="171">
        <v>2</v>
      </c>
      <c r="D10" s="171">
        <v>3</v>
      </c>
      <c r="E10" s="171">
        <v>4</v>
      </c>
      <c r="F10" s="171">
        <v>5</v>
      </c>
    </row>
    <row r="11" spans="1:6" ht="36" customHeight="1">
      <c r="A11" s="25">
        <v>1</v>
      </c>
      <c r="B11" s="83" t="s">
        <v>572</v>
      </c>
      <c r="C11" s="24" t="s">
        <v>571</v>
      </c>
      <c r="D11" s="77">
        <f>D12</f>
        <v>0</v>
      </c>
      <c r="E11" s="77">
        <f>E12</f>
        <v>0</v>
      </c>
      <c r="F11" s="77">
        <f>F12</f>
        <v>0</v>
      </c>
    </row>
    <row r="12" spans="1:6" ht="15.75">
      <c r="A12" s="25">
        <v>2</v>
      </c>
      <c r="B12" s="25" t="s">
        <v>73</v>
      </c>
      <c r="C12" s="24" t="s">
        <v>519</v>
      </c>
      <c r="D12" s="95">
        <f>D20+D16</f>
        <v>0</v>
      </c>
      <c r="E12" s="95">
        <f>E20+E16</f>
        <v>0</v>
      </c>
      <c r="F12" s="95">
        <f>F20+F16</f>
        <v>0</v>
      </c>
    </row>
    <row r="13" spans="1:6" ht="15.75">
      <c r="A13" s="25">
        <v>3</v>
      </c>
      <c r="B13" s="25" t="s">
        <v>74</v>
      </c>
      <c r="C13" s="24" t="s">
        <v>923</v>
      </c>
      <c r="D13" s="95">
        <f>D14</f>
        <v>-563085768.8</v>
      </c>
      <c r="E13" s="95">
        <f aca="true" t="shared" si="0" ref="E13:F15">E14</f>
        <v>-529261858.8</v>
      </c>
      <c r="F13" s="95">
        <f t="shared" si="0"/>
        <v>-527767620.8</v>
      </c>
    </row>
    <row r="14" spans="1:6" ht="15.75">
      <c r="A14" s="25">
        <v>4</v>
      </c>
      <c r="B14" s="25" t="s">
        <v>75</v>
      </c>
      <c r="C14" s="24" t="s">
        <v>400</v>
      </c>
      <c r="D14" s="95">
        <f>D15</f>
        <v>-563085768.8</v>
      </c>
      <c r="E14" s="95">
        <f t="shared" si="0"/>
        <v>-529261858.8</v>
      </c>
      <c r="F14" s="95">
        <f t="shared" si="0"/>
        <v>-527767620.8</v>
      </c>
    </row>
    <row r="15" spans="1:6" ht="15.75">
      <c r="A15" s="25">
        <v>5</v>
      </c>
      <c r="B15" s="25" t="s">
        <v>76</v>
      </c>
      <c r="C15" s="24" t="s">
        <v>781</v>
      </c>
      <c r="D15" s="95">
        <f>D16</f>
        <v>-563085768.8</v>
      </c>
      <c r="E15" s="95">
        <f t="shared" si="0"/>
        <v>-529261858.8</v>
      </c>
      <c r="F15" s="95">
        <f t="shared" si="0"/>
        <v>-527767620.8</v>
      </c>
    </row>
    <row r="16" spans="1:7" ht="31.5">
      <c r="A16" s="25">
        <v>6</v>
      </c>
      <c r="B16" s="25" t="s">
        <v>10</v>
      </c>
      <c r="C16" s="24" t="s">
        <v>926</v>
      </c>
      <c r="D16" s="95">
        <v>-563085768.8</v>
      </c>
      <c r="E16" s="95">
        <v>-529261858.8</v>
      </c>
      <c r="F16" s="95">
        <v>-527767620.8</v>
      </c>
      <c r="G16" s="22"/>
    </row>
    <row r="17" spans="1:6" ht="15.75">
      <c r="A17" s="25">
        <v>8</v>
      </c>
      <c r="B17" s="25" t="s">
        <v>11</v>
      </c>
      <c r="C17" s="24" t="s">
        <v>834</v>
      </c>
      <c r="D17" s="95">
        <f aca="true" t="shared" si="1" ref="D17:F18">D18</f>
        <v>563085768.8</v>
      </c>
      <c r="E17" s="95">
        <f t="shared" si="1"/>
        <v>529261858.8</v>
      </c>
      <c r="F17" s="95">
        <f t="shared" si="1"/>
        <v>527767620.8</v>
      </c>
    </row>
    <row r="18" spans="1:6" ht="15.75">
      <c r="A18" s="25">
        <v>9</v>
      </c>
      <c r="B18" s="25" t="s">
        <v>12</v>
      </c>
      <c r="C18" s="24" t="s">
        <v>835</v>
      </c>
      <c r="D18" s="95">
        <f t="shared" si="1"/>
        <v>563085768.8</v>
      </c>
      <c r="E18" s="95">
        <f t="shared" si="1"/>
        <v>529261858.8</v>
      </c>
      <c r="F18" s="95">
        <f t="shared" si="1"/>
        <v>527767620.8</v>
      </c>
    </row>
    <row r="19" spans="1:6" ht="15.75">
      <c r="A19" s="25">
        <v>10</v>
      </c>
      <c r="B19" s="25" t="s">
        <v>38</v>
      </c>
      <c r="C19" s="24" t="s">
        <v>811</v>
      </c>
      <c r="D19" s="95">
        <f>D20</f>
        <v>563085768.8</v>
      </c>
      <c r="E19" s="95">
        <f>E20</f>
        <v>529261858.8</v>
      </c>
      <c r="F19" s="95">
        <f>F20</f>
        <v>527767620.8</v>
      </c>
    </row>
    <row r="20" spans="1:6" ht="31.5">
      <c r="A20" s="25">
        <v>11</v>
      </c>
      <c r="B20" s="25" t="s">
        <v>510</v>
      </c>
      <c r="C20" s="24" t="s">
        <v>925</v>
      </c>
      <c r="D20" s="95">
        <v>563085768.8</v>
      </c>
      <c r="E20" s="95">
        <v>529261858.8</v>
      </c>
      <c r="F20" s="95">
        <v>527767620.8</v>
      </c>
    </row>
    <row r="21" spans="1:6" ht="15.75">
      <c r="A21" s="25">
        <v>12</v>
      </c>
      <c r="B21" s="432" t="s">
        <v>768</v>
      </c>
      <c r="C21" s="433"/>
      <c r="D21" s="96">
        <f>D11</f>
        <v>0</v>
      </c>
      <c r="E21" s="96">
        <f>E11</f>
        <v>0</v>
      </c>
      <c r="F21" s="96">
        <f>F11</f>
        <v>0</v>
      </c>
    </row>
    <row r="24" ht="15.75">
      <c r="E24" s="22"/>
    </row>
  </sheetData>
  <sheetProtection/>
  <mergeCells count="5">
    <mergeCell ref="E3:F3"/>
    <mergeCell ref="E1:F1"/>
    <mergeCell ref="E4:F4"/>
    <mergeCell ref="A6:F6"/>
    <mergeCell ref="B21:C21"/>
  </mergeCells>
  <printOptions/>
  <pageMargins left="0.7874015748031497" right="0.3937007874015748" top="0.3937007874015748" bottom="0.3937007874015748" header="0.5118110236220472" footer="0.5118110236220472"/>
  <pageSetup fitToHeight="1" fitToWidth="1"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sheetPr>
    <tabColor theme="5" tint="0.7999799847602844"/>
  </sheetPr>
  <dimension ref="A1:IV395"/>
  <sheetViews>
    <sheetView view="pageBreakPreview" zoomScaleSheetLayoutView="100" zoomScalePageLayoutView="0" workbookViewId="0" topLeftCell="A1">
      <selection activeCell="B64" sqref="B64"/>
    </sheetView>
  </sheetViews>
  <sheetFormatPr defaultColWidth="9.140625" defaultRowHeight="15"/>
  <cols>
    <col min="1" max="1" width="5.57421875" style="136" customWidth="1"/>
    <col min="2" max="2" width="6.28125" style="137" customWidth="1"/>
    <col min="3" max="3" width="26.28125" style="148" customWidth="1"/>
    <col min="4" max="4" width="78.140625" style="148" customWidth="1"/>
    <col min="5" max="16384" width="9.140625" style="139" customWidth="1"/>
  </cols>
  <sheetData>
    <row r="1" spans="3:4" ht="15.75">
      <c r="C1" s="136"/>
      <c r="D1" s="138" t="s">
        <v>402</v>
      </c>
    </row>
    <row r="2" spans="3:4" ht="15.75">
      <c r="C2" s="94"/>
      <c r="D2" s="344" t="s">
        <v>1523</v>
      </c>
    </row>
    <row r="3" spans="3:4" ht="15.75">
      <c r="C3" s="94"/>
      <c r="D3" s="163" t="s">
        <v>422</v>
      </c>
    </row>
    <row r="4" spans="3:4" ht="15.75">
      <c r="C4" s="429" t="s">
        <v>1525</v>
      </c>
      <c r="D4" s="429"/>
    </row>
    <row r="5" spans="1:4" ht="15.75">
      <c r="A5" s="140"/>
      <c r="B5" s="141"/>
      <c r="C5" s="429"/>
      <c r="D5" s="429"/>
    </row>
    <row r="6" spans="1:4" ht="15.75">
      <c r="A6" s="436"/>
      <c r="B6" s="436"/>
      <c r="C6" s="436"/>
      <c r="D6" s="436"/>
    </row>
    <row r="7" spans="1:4" ht="31.5" customHeight="1">
      <c r="A7" s="437" t="s">
        <v>1526</v>
      </c>
      <c r="B7" s="437"/>
      <c r="C7" s="437"/>
      <c r="D7" s="437"/>
    </row>
    <row r="8" spans="1:4" ht="15.75">
      <c r="A8" s="438"/>
      <c r="B8" s="438"/>
      <c r="C8" s="438"/>
      <c r="D8" s="438"/>
    </row>
    <row r="9" spans="1:4" s="142" customFormat="1" ht="110.25">
      <c r="A9" s="135" t="s">
        <v>930</v>
      </c>
      <c r="B9" s="134" t="s">
        <v>859</v>
      </c>
      <c r="C9" s="135" t="s">
        <v>860</v>
      </c>
      <c r="D9" s="135" t="s">
        <v>861</v>
      </c>
    </row>
    <row r="10" spans="1:4" ht="15.75">
      <c r="A10" s="161"/>
      <c r="B10" s="162" t="s">
        <v>931</v>
      </c>
      <c r="C10" s="161">
        <v>2</v>
      </c>
      <c r="D10" s="161">
        <v>3</v>
      </c>
    </row>
    <row r="11" spans="1:4" ht="15.75" customHeight="1">
      <c r="A11" s="359">
        <v>1</v>
      </c>
      <c r="B11" s="360" t="s">
        <v>702</v>
      </c>
      <c r="C11" s="434" t="s">
        <v>1093</v>
      </c>
      <c r="D11" s="434"/>
    </row>
    <row r="12" spans="1:4" s="143" customFormat="1" ht="31.5">
      <c r="A12" s="359">
        <v>2</v>
      </c>
      <c r="B12" s="362" t="s">
        <v>702</v>
      </c>
      <c r="C12" s="362" t="s">
        <v>947</v>
      </c>
      <c r="D12" s="363" t="s">
        <v>720</v>
      </c>
    </row>
    <row r="13" spans="1:256" s="145" customFormat="1" ht="31.5">
      <c r="A13" s="359">
        <v>3</v>
      </c>
      <c r="B13" s="362" t="s">
        <v>702</v>
      </c>
      <c r="C13" s="359" t="s">
        <v>37</v>
      </c>
      <c r="D13" s="364" t="s">
        <v>637</v>
      </c>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c r="DC13" s="144"/>
      <c r="DD13" s="144"/>
      <c r="DE13" s="144"/>
      <c r="DF13" s="144"/>
      <c r="DG13" s="144"/>
      <c r="DH13" s="144"/>
      <c r="DI13" s="144"/>
      <c r="DJ13" s="144"/>
      <c r="DK13" s="144"/>
      <c r="DL13" s="144"/>
      <c r="DM13" s="144"/>
      <c r="DN13" s="144"/>
      <c r="DO13" s="144"/>
      <c r="DP13" s="144"/>
      <c r="DQ13" s="144"/>
      <c r="DR13" s="144"/>
      <c r="DS13" s="144"/>
      <c r="DT13" s="144"/>
      <c r="DU13" s="144"/>
      <c r="DV13" s="144"/>
      <c r="DW13" s="144"/>
      <c r="DX13" s="144"/>
      <c r="DY13" s="144"/>
      <c r="DZ13" s="144"/>
      <c r="EA13" s="144"/>
      <c r="EB13" s="144"/>
      <c r="EC13" s="144"/>
      <c r="ED13" s="144"/>
      <c r="EE13" s="144"/>
      <c r="EF13" s="144"/>
      <c r="EG13" s="144"/>
      <c r="EH13" s="144"/>
      <c r="EI13" s="144"/>
      <c r="EJ13" s="144"/>
      <c r="EK13" s="144"/>
      <c r="EL13" s="144"/>
      <c r="EM13" s="144"/>
      <c r="EN13" s="144"/>
      <c r="EO13" s="144"/>
      <c r="EP13" s="144"/>
      <c r="EQ13" s="144"/>
      <c r="ER13" s="144"/>
      <c r="ES13" s="144"/>
      <c r="ET13" s="144"/>
      <c r="EU13" s="144"/>
      <c r="EV13" s="144"/>
      <c r="EW13" s="144"/>
      <c r="EX13" s="144"/>
      <c r="EY13" s="144"/>
      <c r="EZ13" s="144"/>
      <c r="FA13" s="144"/>
      <c r="FB13" s="144"/>
      <c r="FC13" s="144"/>
      <c r="FD13" s="144"/>
      <c r="FE13" s="144"/>
      <c r="FF13" s="144"/>
      <c r="FG13" s="144"/>
      <c r="FH13" s="144"/>
      <c r="FI13" s="144"/>
      <c r="FJ13" s="144"/>
      <c r="FK13" s="144"/>
      <c r="FL13" s="144"/>
      <c r="FM13" s="144"/>
      <c r="FN13" s="144"/>
      <c r="FO13" s="144"/>
      <c r="FP13" s="144"/>
      <c r="FQ13" s="144"/>
      <c r="FR13" s="144"/>
      <c r="FS13" s="144"/>
      <c r="FT13" s="144"/>
      <c r="FU13" s="144"/>
      <c r="FV13" s="144"/>
      <c r="FW13" s="144"/>
      <c r="FX13" s="144"/>
      <c r="FY13" s="144"/>
      <c r="FZ13" s="144"/>
      <c r="GA13" s="144"/>
      <c r="GB13" s="144"/>
      <c r="GC13" s="144"/>
      <c r="GD13" s="144"/>
      <c r="GE13" s="144"/>
      <c r="GF13" s="144"/>
      <c r="GG13" s="144"/>
      <c r="GH13" s="144"/>
      <c r="GI13" s="144"/>
      <c r="GJ13" s="144"/>
      <c r="GK13" s="144"/>
      <c r="GL13" s="144"/>
      <c r="GM13" s="144"/>
      <c r="GN13" s="144"/>
      <c r="GO13" s="144"/>
      <c r="GP13" s="144"/>
      <c r="GQ13" s="144"/>
      <c r="GR13" s="144"/>
      <c r="GS13" s="144"/>
      <c r="GT13" s="144"/>
      <c r="GU13" s="144"/>
      <c r="GV13" s="144"/>
      <c r="GW13" s="144"/>
      <c r="GX13" s="144"/>
      <c r="GY13" s="144"/>
      <c r="GZ13" s="144"/>
      <c r="HA13" s="144"/>
      <c r="HB13" s="144"/>
      <c r="HC13" s="144"/>
      <c r="HD13" s="144"/>
      <c r="HE13" s="144"/>
      <c r="HF13" s="144"/>
      <c r="HG13" s="144"/>
      <c r="HH13" s="144"/>
      <c r="HI13" s="144"/>
      <c r="HJ13" s="144"/>
      <c r="HK13" s="144"/>
      <c r="HL13" s="144"/>
      <c r="HM13" s="144"/>
      <c r="HN13" s="144"/>
      <c r="HO13" s="144"/>
      <c r="HP13" s="144"/>
      <c r="HQ13" s="144"/>
      <c r="HR13" s="144"/>
      <c r="HS13" s="144"/>
      <c r="HT13" s="144"/>
      <c r="HU13" s="144"/>
      <c r="HV13" s="144"/>
      <c r="HW13" s="144"/>
      <c r="HX13" s="144"/>
      <c r="HY13" s="144"/>
      <c r="HZ13" s="144"/>
      <c r="IA13" s="144"/>
      <c r="IB13" s="144"/>
      <c r="IC13" s="144"/>
      <c r="ID13" s="144"/>
      <c r="IE13" s="144"/>
      <c r="IF13" s="144"/>
      <c r="IG13" s="144"/>
      <c r="IH13" s="144"/>
      <c r="II13" s="144"/>
      <c r="IJ13" s="144"/>
      <c r="IK13" s="144"/>
      <c r="IL13" s="144"/>
      <c r="IM13" s="144"/>
      <c r="IN13" s="144"/>
      <c r="IO13" s="144"/>
      <c r="IP13" s="144"/>
      <c r="IQ13" s="144"/>
      <c r="IR13" s="144"/>
      <c r="IS13" s="144"/>
      <c r="IT13" s="144"/>
      <c r="IU13" s="144"/>
      <c r="IV13" s="144"/>
    </row>
    <row r="14" spans="1:256" s="145" customFormat="1" ht="20.25" customHeight="1">
      <c r="A14" s="359">
        <v>4</v>
      </c>
      <c r="B14" s="362" t="s">
        <v>702</v>
      </c>
      <c r="C14" s="359" t="s">
        <v>638</v>
      </c>
      <c r="D14" s="364" t="s">
        <v>780</v>
      </c>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c r="CK14" s="144"/>
      <c r="CL14" s="144"/>
      <c r="CM14" s="144"/>
      <c r="CN14" s="144"/>
      <c r="CO14" s="144"/>
      <c r="CP14" s="144"/>
      <c r="CQ14" s="144"/>
      <c r="CR14" s="144"/>
      <c r="CS14" s="144"/>
      <c r="CT14" s="144"/>
      <c r="CU14" s="144"/>
      <c r="CV14" s="144"/>
      <c r="CW14" s="144"/>
      <c r="CX14" s="144"/>
      <c r="CY14" s="144"/>
      <c r="CZ14" s="144"/>
      <c r="DA14" s="144"/>
      <c r="DB14" s="144"/>
      <c r="DC14" s="144"/>
      <c r="DD14" s="144"/>
      <c r="DE14" s="144"/>
      <c r="DF14" s="144"/>
      <c r="DG14" s="144"/>
      <c r="DH14" s="144"/>
      <c r="DI14" s="144"/>
      <c r="DJ14" s="144"/>
      <c r="DK14" s="144"/>
      <c r="DL14" s="144"/>
      <c r="DM14" s="144"/>
      <c r="DN14" s="144"/>
      <c r="DO14" s="144"/>
      <c r="DP14" s="144"/>
      <c r="DQ14" s="144"/>
      <c r="DR14" s="144"/>
      <c r="DS14" s="144"/>
      <c r="DT14" s="144"/>
      <c r="DU14" s="144"/>
      <c r="DV14" s="144"/>
      <c r="DW14" s="144"/>
      <c r="DX14" s="144"/>
      <c r="DY14" s="144"/>
      <c r="DZ14" s="144"/>
      <c r="EA14" s="144"/>
      <c r="EB14" s="144"/>
      <c r="EC14" s="144"/>
      <c r="ED14" s="144"/>
      <c r="EE14" s="144"/>
      <c r="EF14" s="144"/>
      <c r="EG14" s="144"/>
      <c r="EH14" s="144"/>
      <c r="EI14" s="144"/>
      <c r="EJ14" s="144"/>
      <c r="EK14" s="144"/>
      <c r="EL14" s="144"/>
      <c r="EM14" s="144"/>
      <c r="EN14" s="144"/>
      <c r="EO14" s="144"/>
      <c r="EP14" s="144"/>
      <c r="EQ14" s="144"/>
      <c r="ER14" s="144"/>
      <c r="ES14" s="144"/>
      <c r="ET14" s="144"/>
      <c r="EU14" s="144"/>
      <c r="EV14" s="144"/>
      <c r="EW14" s="144"/>
      <c r="EX14" s="144"/>
      <c r="EY14" s="144"/>
      <c r="EZ14" s="144"/>
      <c r="FA14" s="144"/>
      <c r="FB14" s="144"/>
      <c r="FC14" s="144"/>
      <c r="FD14" s="144"/>
      <c r="FE14" s="144"/>
      <c r="FF14" s="144"/>
      <c r="FG14" s="144"/>
      <c r="FH14" s="144"/>
      <c r="FI14" s="144"/>
      <c r="FJ14" s="144"/>
      <c r="FK14" s="144"/>
      <c r="FL14" s="144"/>
      <c r="FM14" s="144"/>
      <c r="FN14" s="144"/>
      <c r="FO14" s="144"/>
      <c r="FP14" s="144"/>
      <c r="FQ14" s="144"/>
      <c r="FR14" s="144"/>
      <c r="FS14" s="144"/>
      <c r="FT14" s="144"/>
      <c r="FU14" s="144"/>
      <c r="FV14" s="144"/>
      <c r="FW14" s="144"/>
      <c r="FX14" s="144"/>
      <c r="FY14" s="144"/>
      <c r="FZ14" s="144"/>
      <c r="GA14" s="144"/>
      <c r="GB14" s="144"/>
      <c r="GC14" s="144"/>
      <c r="GD14" s="144"/>
      <c r="GE14" s="144"/>
      <c r="GF14" s="144"/>
      <c r="GG14" s="144"/>
      <c r="GH14" s="144"/>
      <c r="GI14" s="144"/>
      <c r="GJ14" s="144"/>
      <c r="GK14" s="144"/>
      <c r="GL14" s="144"/>
      <c r="GM14" s="144"/>
      <c r="GN14" s="144"/>
      <c r="GO14" s="144"/>
      <c r="GP14" s="144"/>
      <c r="GQ14" s="144"/>
      <c r="GR14" s="144"/>
      <c r="GS14" s="144"/>
      <c r="GT14" s="144"/>
      <c r="GU14" s="144"/>
      <c r="GV14" s="144"/>
      <c r="GW14" s="144"/>
      <c r="GX14" s="144"/>
      <c r="GY14" s="144"/>
      <c r="GZ14" s="144"/>
      <c r="HA14" s="144"/>
      <c r="HB14" s="144"/>
      <c r="HC14" s="144"/>
      <c r="HD14" s="144"/>
      <c r="HE14" s="144"/>
      <c r="HF14" s="144"/>
      <c r="HG14" s="144"/>
      <c r="HH14" s="144"/>
      <c r="HI14" s="144"/>
      <c r="HJ14" s="144"/>
      <c r="HK14" s="144"/>
      <c r="HL14" s="144"/>
      <c r="HM14" s="144"/>
      <c r="HN14" s="144"/>
      <c r="HO14" s="144"/>
      <c r="HP14" s="144"/>
      <c r="HQ14" s="144"/>
      <c r="HR14" s="144"/>
      <c r="HS14" s="144"/>
      <c r="HT14" s="144"/>
      <c r="HU14" s="144"/>
      <c r="HV14" s="144"/>
      <c r="HW14" s="144"/>
      <c r="HX14" s="144"/>
      <c r="HY14" s="144"/>
      <c r="HZ14" s="144"/>
      <c r="IA14" s="144"/>
      <c r="IB14" s="144"/>
      <c r="IC14" s="144"/>
      <c r="ID14" s="144"/>
      <c r="IE14" s="144"/>
      <c r="IF14" s="144"/>
      <c r="IG14" s="144"/>
      <c r="IH14" s="144"/>
      <c r="II14" s="144"/>
      <c r="IJ14" s="144"/>
      <c r="IK14" s="144"/>
      <c r="IL14" s="144"/>
      <c r="IM14" s="144"/>
      <c r="IN14" s="144"/>
      <c r="IO14" s="144"/>
      <c r="IP14" s="144"/>
      <c r="IQ14" s="144"/>
      <c r="IR14" s="144"/>
      <c r="IS14" s="144"/>
      <c r="IT14" s="144"/>
      <c r="IU14" s="144"/>
      <c r="IV14" s="144"/>
    </row>
    <row r="15" spans="1:256" s="145" customFormat="1" ht="84" customHeight="1">
      <c r="A15" s="359">
        <v>5</v>
      </c>
      <c r="B15" s="362" t="s">
        <v>702</v>
      </c>
      <c r="C15" s="362" t="s">
        <v>1631</v>
      </c>
      <c r="D15" s="365" t="s">
        <v>1380</v>
      </c>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44"/>
      <c r="CK15" s="144"/>
      <c r="CL15" s="144"/>
      <c r="CM15" s="144"/>
      <c r="CN15" s="144"/>
      <c r="CO15" s="144"/>
      <c r="CP15" s="144"/>
      <c r="CQ15" s="144"/>
      <c r="CR15" s="144"/>
      <c r="CS15" s="144"/>
      <c r="CT15" s="144"/>
      <c r="CU15" s="144"/>
      <c r="CV15" s="144"/>
      <c r="CW15" s="144"/>
      <c r="CX15" s="144"/>
      <c r="CY15" s="144"/>
      <c r="CZ15" s="144"/>
      <c r="DA15" s="144"/>
      <c r="DB15" s="144"/>
      <c r="DC15" s="144"/>
      <c r="DD15" s="144"/>
      <c r="DE15" s="144"/>
      <c r="DF15" s="144"/>
      <c r="DG15" s="144"/>
      <c r="DH15" s="144"/>
      <c r="DI15" s="144"/>
      <c r="DJ15" s="144"/>
      <c r="DK15" s="144"/>
      <c r="DL15" s="144"/>
      <c r="DM15" s="144"/>
      <c r="DN15" s="144"/>
      <c r="DO15" s="144"/>
      <c r="DP15" s="144"/>
      <c r="DQ15" s="144"/>
      <c r="DR15" s="144"/>
      <c r="DS15" s="144"/>
      <c r="DT15" s="144"/>
      <c r="DU15" s="144"/>
      <c r="DV15" s="144"/>
      <c r="DW15" s="144"/>
      <c r="DX15" s="144"/>
      <c r="DY15" s="144"/>
      <c r="DZ15" s="144"/>
      <c r="EA15" s="144"/>
      <c r="EB15" s="144"/>
      <c r="EC15" s="144"/>
      <c r="ED15" s="144"/>
      <c r="EE15" s="144"/>
      <c r="EF15" s="144"/>
      <c r="EG15" s="144"/>
      <c r="EH15" s="144"/>
      <c r="EI15" s="144"/>
      <c r="EJ15" s="144"/>
      <c r="EK15" s="144"/>
      <c r="EL15" s="144"/>
      <c r="EM15" s="144"/>
      <c r="EN15" s="144"/>
      <c r="EO15" s="144"/>
      <c r="EP15" s="144"/>
      <c r="EQ15" s="144"/>
      <c r="ER15" s="144"/>
      <c r="ES15" s="144"/>
      <c r="ET15" s="144"/>
      <c r="EU15" s="144"/>
      <c r="EV15" s="144"/>
      <c r="EW15" s="144"/>
      <c r="EX15" s="144"/>
      <c r="EY15" s="144"/>
      <c r="EZ15" s="144"/>
      <c r="FA15" s="144"/>
      <c r="FB15" s="144"/>
      <c r="FC15" s="144"/>
      <c r="FD15" s="144"/>
      <c r="FE15" s="144"/>
      <c r="FF15" s="144"/>
      <c r="FG15" s="144"/>
      <c r="FH15" s="144"/>
      <c r="FI15" s="144"/>
      <c r="FJ15" s="144"/>
      <c r="FK15" s="144"/>
      <c r="FL15" s="144"/>
      <c r="FM15" s="144"/>
      <c r="FN15" s="144"/>
      <c r="FO15" s="144"/>
      <c r="FP15" s="144"/>
      <c r="FQ15" s="144"/>
      <c r="FR15" s="144"/>
      <c r="FS15" s="144"/>
      <c r="FT15" s="144"/>
      <c r="FU15" s="144"/>
      <c r="FV15" s="144"/>
      <c r="FW15" s="144"/>
      <c r="FX15" s="144"/>
      <c r="FY15" s="144"/>
      <c r="FZ15" s="144"/>
      <c r="GA15" s="144"/>
      <c r="GB15" s="144"/>
      <c r="GC15" s="144"/>
      <c r="GD15" s="144"/>
      <c r="GE15" s="144"/>
      <c r="GF15" s="144"/>
      <c r="GG15" s="144"/>
      <c r="GH15" s="144"/>
      <c r="GI15" s="144"/>
      <c r="GJ15" s="144"/>
      <c r="GK15" s="144"/>
      <c r="GL15" s="144"/>
      <c r="GM15" s="144"/>
      <c r="GN15" s="144"/>
      <c r="GO15" s="144"/>
      <c r="GP15" s="144"/>
      <c r="GQ15" s="144"/>
      <c r="GR15" s="144"/>
      <c r="GS15" s="144"/>
      <c r="GT15" s="144"/>
      <c r="GU15" s="144"/>
      <c r="GV15" s="144"/>
      <c r="GW15" s="144"/>
      <c r="GX15" s="144"/>
      <c r="GY15" s="144"/>
      <c r="GZ15" s="144"/>
      <c r="HA15" s="144"/>
      <c r="HB15" s="144"/>
      <c r="HC15" s="144"/>
      <c r="HD15" s="144"/>
      <c r="HE15" s="144"/>
      <c r="HF15" s="144"/>
      <c r="HG15" s="144"/>
      <c r="HH15" s="144"/>
      <c r="HI15" s="144"/>
      <c r="HJ15" s="144"/>
      <c r="HK15" s="144"/>
      <c r="HL15" s="144"/>
      <c r="HM15" s="144"/>
      <c r="HN15" s="144"/>
      <c r="HO15" s="144"/>
      <c r="HP15" s="144"/>
      <c r="HQ15" s="144"/>
      <c r="HR15" s="144"/>
      <c r="HS15" s="144"/>
      <c r="HT15" s="144"/>
      <c r="HU15" s="144"/>
      <c r="HV15" s="144"/>
      <c r="HW15" s="144"/>
      <c r="HX15" s="144"/>
      <c r="HY15" s="144"/>
      <c r="HZ15" s="144"/>
      <c r="IA15" s="144"/>
      <c r="IB15" s="144"/>
      <c r="IC15" s="144"/>
      <c r="ID15" s="144"/>
      <c r="IE15" s="144"/>
      <c r="IF15" s="144"/>
      <c r="IG15" s="144"/>
      <c r="IH15" s="144"/>
      <c r="II15" s="144"/>
      <c r="IJ15" s="144"/>
      <c r="IK15" s="144"/>
      <c r="IL15" s="144"/>
      <c r="IM15" s="144"/>
      <c r="IN15" s="144"/>
      <c r="IO15" s="144"/>
      <c r="IP15" s="144"/>
      <c r="IQ15" s="144"/>
      <c r="IR15" s="144"/>
      <c r="IS15" s="144"/>
      <c r="IT15" s="144"/>
      <c r="IU15" s="144"/>
      <c r="IV15" s="144"/>
    </row>
    <row r="16" spans="1:4" s="145" customFormat="1" ht="36.75" customHeight="1">
      <c r="A16" s="359">
        <v>6</v>
      </c>
      <c r="B16" s="362" t="s">
        <v>702</v>
      </c>
      <c r="C16" s="359" t="s">
        <v>1632</v>
      </c>
      <c r="D16" s="364" t="s">
        <v>1449</v>
      </c>
    </row>
    <row r="17" spans="1:4" s="145" customFormat="1" ht="16.5" customHeight="1">
      <c r="A17" s="359">
        <v>7</v>
      </c>
      <c r="B17" s="360" t="s">
        <v>932</v>
      </c>
      <c r="C17" s="435" t="s">
        <v>933</v>
      </c>
      <c r="D17" s="435"/>
    </row>
    <row r="18" spans="1:4" s="145" customFormat="1" ht="78.75">
      <c r="A18" s="359">
        <v>8</v>
      </c>
      <c r="B18" s="362" t="s">
        <v>932</v>
      </c>
      <c r="C18" s="359" t="s">
        <v>1382</v>
      </c>
      <c r="D18" s="365" t="s">
        <v>1331</v>
      </c>
    </row>
    <row r="19" spans="1:4" s="145" customFormat="1" ht="64.5" customHeight="1">
      <c r="A19" s="359">
        <v>9</v>
      </c>
      <c r="B19" s="362" t="s">
        <v>932</v>
      </c>
      <c r="C19" s="359" t="s">
        <v>815</v>
      </c>
      <c r="D19" s="364" t="s">
        <v>769</v>
      </c>
    </row>
    <row r="20" spans="1:4" s="145" customFormat="1" ht="31.5">
      <c r="A20" s="359">
        <v>10</v>
      </c>
      <c r="B20" s="362" t="s">
        <v>932</v>
      </c>
      <c r="C20" s="359" t="s">
        <v>1</v>
      </c>
      <c r="D20" s="366" t="s">
        <v>195</v>
      </c>
    </row>
    <row r="21" spans="1:4" s="145" customFormat="1" ht="47.25">
      <c r="A21" s="359">
        <v>11</v>
      </c>
      <c r="B21" s="362" t="s">
        <v>932</v>
      </c>
      <c r="C21" s="359" t="s">
        <v>503</v>
      </c>
      <c r="D21" s="363" t="s">
        <v>504</v>
      </c>
    </row>
    <row r="22" spans="1:4" s="145" customFormat="1" ht="66" customHeight="1">
      <c r="A22" s="359">
        <v>12</v>
      </c>
      <c r="B22" s="362" t="s">
        <v>932</v>
      </c>
      <c r="C22" s="359" t="s">
        <v>505</v>
      </c>
      <c r="D22" s="367" t="s">
        <v>928</v>
      </c>
    </row>
    <row r="23" spans="1:4" s="145" customFormat="1" ht="31.5">
      <c r="A23" s="359">
        <v>13</v>
      </c>
      <c r="B23" s="362" t="s">
        <v>932</v>
      </c>
      <c r="C23" s="359" t="s">
        <v>506</v>
      </c>
      <c r="D23" s="368" t="s">
        <v>826</v>
      </c>
    </row>
    <row r="24" spans="1:4" s="145" customFormat="1" ht="23.25" customHeight="1">
      <c r="A24" s="359">
        <v>14</v>
      </c>
      <c r="B24" s="362" t="s">
        <v>932</v>
      </c>
      <c r="C24" s="359" t="s">
        <v>441</v>
      </c>
      <c r="D24" s="364" t="s">
        <v>770</v>
      </c>
    </row>
    <row r="25" spans="1:4" s="145" customFormat="1" ht="78.75">
      <c r="A25" s="359">
        <v>15</v>
      </c>
      <c r="B25" s="362" t="s">
        <v>932</v>
      </c>
      <c r="C25" s="359" t="s">
        <v>507</v>
      </c>
      <c r="D25" s="364" t="s">
        <v>1041</v>
      </c>
    </row>
    <row r="26" spans="1:4" s="145" customFormat="1" ht="87" customHeight="1">
      <c r="A26" s="359">
        <v>16</v>
      </c>
      <c r="B26" s="362" t="s">
        <v>932</v>
      </c>
      <c r="C26" s="359" t="s">
        <v>508</v>
      </c>
      <c r="D26" s="364" t="s">
        <v>509</v>
      </c>
    </row>
    <row r="27" spans="1:4" s="145" customFormat="1" ht="47.25">
      <c r="A27" s="359">
        <v>17</v>
      </c>
      <c r="B27" s="362" t="s">
        <v>932</v>
      </c>
      <c r="C27" s="359" t="s">
        <v>1381</v>
      </c>
      <c r="D27" s="364" t="s">
        <v>1336</v>
      </c>
    </row>
    <row r="28" spans="1:4" s="145" customFormat="1" ht="47.25">
      <c r="A28" s="359">
        <v>18</v>
      </c>
      <c r="B28" s="362" t="s">
        <v>946</v>
      </c>
      <c r="C28" s="359" t="s">
        <v>771</v>
      </c>
      <c r="D28" s="369" t="s">
        <v>772</v>
      </c>
    </row>
    <row r="29" spans="1:4" s="145" customFormat="1" ht="31.5">
      <c r="A29" s="359">
        <v>19</v>
      </c>
      <c r="B29" s="362" t="s">
        <v>946</v>
      </c>
      <c r="C29" s="359" t="s">
        <v>381</v>
      </c>
      <c r="D29" s="364" t="s">
        <v>735</v>
      </c>
    </row>
    <row r="30" spans="1:4" s="145" customFormat="1" ht="63">
      <c r="A30" s="359">
        <v>20</v>
      </c>
      <c r="B30" s="362" t="s">
        <v>932</v>
      </c>
      <c r="C30" s="359" t="s">
        <v>773</v>
      </c>
      <c r="D30" s="370" t="s">
        <v>775</v>
      </c>
    </row>
    <row r="31" spans="1:4" s="145" customFormat="1" ht="47.25">
      <c r="A31" s="359">
        <v>21</v>
      </c>
      <c r="B31" s="362" t="s">
        <v>932</v>
      </c>
      <c r="C31" s="359" t="s">
        <v>774</v>
      </c>
      <c r="D31" s="371" t="s">
        <v>1042</v>
      </c>
    </row>
    <row r="32" spans="1:4" s="145" customFormat="1" ht="31.5">
      <c r="A32" s="359">
        <v>22</v>
      </c>
      <c r="B32" s="362" t="s">
        <v>932</v>
      </c>
      <c r="C32" s="362" t="s">
        <v>947</v>
      </c>
      <c r="D32" s="363" t="s">
        <v>720</v>
      </c>
    </row>
    <row r="33" spans="1:4" s="145" customFormat="1" ht="31.5">
      <c r="A33" s="359">
        <v>23</v>
      </c>
      <c r="B33" s="362" t="s">
        <v>932</v>
      </c>
      <c r="C33" s="359" t="s">
        <v>37</v>
      </c>
      <c r="D33" s="364" t="s">
        <v>637</v>
      </c>
    </row>
    <row r="34" spans="1:256" s="146" customFormat="1" ht="15.75">
      <c r="A34" s="359">
        <v>24</v>
      </c>
      <c r="B34" s="362" t="s">
        <v>932</v>
      </c>
      <c r="C34" s="359" t="s">
        <v>638</v>
      </c>
      <c r="D34" s="364" t="s">
        <v>780</v>
      </c>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5"/>
      <c r="CM34" s="145"/>
      <c r="CN34" s="145"/>
      <c r="CO34" s="145"/>
      <c r="CP34" s="145"/>
      <c r="CQ34" s="145"/>
      <c r="CR34" s="145"/>
      <c r="CS34" s="145"/>
      <c r="CT34" s="145"/>
      <c r="CU34" s="145"/>
      <c r="CV34" s="145"/>
      <c r="CW34" s="145"/>
      <c r="CX34" s="145"/>
      <c r="CY34" s="145"/>
      <c r="CZ34" s="145"/>
      <c r="DA34" s="145"/>
      <c r="DB34" s="145"/>
      <c r="DC34" s="145"/>
      <c r="DD34" s="145"/>
      <c r="DE34" s="145"/>
      <c r="DF34" s="145"/>
      <c r="DG34" s="145"/>
      <c r="DH34" s="145"/>
      <c r="DI34" s="145"/>
      <c r="DJ34" s="145"/>
      <c r="DK34" s="145"/>
      <c r="DL34" s="145"/>
      <c r="DM34" s="145"/>
      <c r="DN34" s="145"/>
      <c r="DO34" s="145"/>
      <c r="DP34" s="145"/>
      <c r="DQ34" s="145"/>
      <c r="DR34" s="145"/>
      <c r="DS34" s="145"/>
      <c r="DT34" s="145"/>
      <c r="DU34" s="145"/>
      <c r="DV34" s="145"/>
      <c r="DW34" s="145"/>
      <c r="DX34" s="145"/>
      <c r="DY34" s="145"/>
      <c r="DZ34" s="145"/>
      <c r="EA34" s="145"/>
      <c r="EB34" s="145"/>
      <c r="EC34" s="145"/>
      <c r="ED34" s="145"/>
      <c r="EE34" s="145"/>
      <c r="EF34" s="145"/>
      <c r="EG34" s="145"/>
      <c r="EH34" s="145"/>
      <c r="EI34" s="145"/>
      <c r="EJ34" s="145"/>
      <c r="EK34" s="145"/>
      <c r="EL34" s="145"/>
      <c r="EM34" s="145"/>
      <c r="EN34" s="145"/>
      <c r="EO34" s="145"/>
      <c r="EP34" s="145"/>
      <c r="EQ34" s="145"/>
      <c r="ER34" s="145"/>
      <c r="ES34" s="145"/>
      <c r="ET34" s="145"/>
      <c r="EU34" s="145"/>
      <c r="EV34" s="145"/>
      <c r="EW34" s="145"/>
      <c r="EX34" s="145"/>
      <c r="EY34" s="145"/>
      <c r="EZ34" s="145"/>
      <c r="FA34" s="145"/>
      <c r="FB34" s="145"/>
      <c r="FC34" s="145"/>
      <c r="FD34" s="145"/>
      <c r="FE34" s="145"/>
      <c r="FF34" s="145"/>
      <c r="FG34" s="145"/>
      <c r="FH34" s="145"/>
      <c r="FI34" s="145"/>
      <c r="FJ34" s="145"/>
      <c r="FK34" s="145"/>
      <c r="FL34" s="145"/>
      <c r="FM34" s="145"/>
      <c r="FN34" s="145"/>
      <c r="FO34" s="145"/>
      <c r="FP34" s="145"/>
      <c r="FQ34" s="145"/>
      <c r="FR34" s="145"/>
      <c r="FS34" s="145"/>
      <c r="FT34" s="145"/>
      <c r="FU34" s="145"/>
      <c r="FV34" s="145"/>
      <c r="FW34" s="145"/>
      <c r="FX34" s="145"/>
      <c r="FY34" s="145"/>
      <c r="FZ34" s="145"/>
      <c r="GA34" s="145"/>
      <c r="GB34" s="145"/>
      <c r="GC34" s="145"/>
      <c r="GD34" s="145"/>
      <c r="GE34" s="145"/>
      <c r="GF34" s="145"/>
      <c r="GG34" s="145"/>
      <c r="GH34" s="145"/>
      <c r="GI34" s="145"/>
      <c r="GJ34" s="145"/>
      <c r="GK34" s="145"/>
      <c r="GL34" s="145"/>
      <c r="GM34" s="145"/>
      <c r="GN34" s="145"/>
      <c r="GO34" s="145"/>
      <c r="GP34" s="145"/>
      <c r="GQ34" s="145"/>
      <c r="GR34" s="145"/>
      <c r="GS34" s="145"/>
      <c r="GT34" s="145"/>
      <c r="GU34" s="145"/>
      <c r="GV34" s="145"/>
      <c r="GW34" s="145"/>
      <c r="GX34" s="145"/>
      <c r="GY34" s="145"/>
      <c r="GZ34" s="145"/>
      <c r="HA34" s="145"/>
      <c r="HB34" s="145"/>
      <c r="HC34" s="145"/>
      <c r="HD34" s="145"/>
      <c r="HE34" s="145"/>
      <c r="HF34" s="145"/>
      <c r="HG34" s="145"/>
      <c r="HH34" s="145"/>
      <c r="HI34" s="145"/>
      <c r="HJ34" s="145"/>
      <c r="HK34" s="145"/>
      <c r="HL34" s="145"/>
      <c r="HM34" s="145"/>
      <c r="HN34" s="145"/>
      <c r="HO34" s="145"/>
      <c r="HP34" s="145"/>
      <c r="HQ34" s="145"/>
      <c r="HR34" s="145"/>
      <c r="HS34" s="145"/>
      <c r="HT34" s="145"/>
      <c r="HU34" s="145"/>
      <c r="HV34" s="145"/>
      <c r="HW34" s="145"/>
      <c r="HX34" s="145"/>
      <c r="HY34" s="145"/>
      <c r="HZ34" s="145"/>
      <c r="IA34" s="145"/>
      <c r="IB34" s="145"/>
      <c r="IC34" s="145"/>
      <c r="ID34" s="145"/>
      <c r="IE34" s="145"/>
      <c r="IF34" s="145"/>
      <c r="IG34" s="145"/>
      <c r="IH34" s="145"/>
      <c r="II34" s="145"/>
      <c r="IJ34" s="145"/>
      <c r="IK34" s="145"/>
      <c r="IL34" s="145"/>
      <c r="IM34" s="145"/>
      <c r="IN34" s="145"/>
      <c r="IO34" s="145"/>
      <c r="IP34" s="145"/>
      <c r="IQ34" s="145"/>
      <c r="IR34" s="145"/>
      <c r="IS34" s="145"/>
      <c r="IT34" s="145"/>
      <c r="IU34" s="145"/>
      <c r="IV34" s="145"/>
    </row>
    <row r="35" spans="1:4" s="145" customFormat="1" ht="37.5" customHeight="1">
      <c r="A35" s="359">
        <v>25</v>
      </c>
      <c r="B35" s="362" t="s">
        <v>932</v>
      </c>
      <c r="C35" s="359" t="s">
        <v>1633</v>
      </c>
      <c r="D35" s="364" t="s">
        <v>1087</v>
      </c>
    </row>
    <row r="36" spans="1:4" s="145" customFormat="1" ht="22.5" customHeight="1">
      <c r="A36" s="359">
        <v>26</v>
      </c>
      <c r="B36" s="362" t="s">
        <v>932</v>
      </c>
      <c r="C36" s="359" t="s">
        <v>1634</v>
      </c>
      <c r="D36" s="364" t="s">
        <v>438</v>
      </c>
    </row>
    <row r="37" spans="1:256" s="145" customFormat="1" ht="86.25" customHeight="1">
      <c r="A37" s="359">
        <v>27</v>
      </c>
      <c r="B37" s="362" t="s">
        <v>932</v>
      </c>
      <c r="C37" s="362" t="s">
        <v>1631</v>
      </c>
      <c r="D37" s="365" t="s">
        <v>1380</v>
      </c>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6"/>
      <c r="BR37" s="146"/>
      <c r="BS37" s="146"/>
      <c r="BT37" s="146"/>
      <c r="BU37" s="146"/>
      <c r="BV37" s="146"/>
      <c r="BW37" s="146"/>
      <c r="BX37" s="146"/>
      <c r="BY37" s="146"/>
      <c r="BZ37" s="146"/>
      <c r="CA37" s="146"/>
      <c r="CB37" s="146"/>
      <c r="CC37" s="146"/>
      <c r="CD37" s="146"/>
      <c r="CE37" s="146"/>
      <c r="CF37" s="146"/>
      <c r="CG37" s="146"/>
      <c r="CH37" s="146"/>
      <c r="CI37" s="146"/>
      <c r="CJ37" s="146"/>
      <c r="CK37" s="146"/>
      <c r="CL37" s="146"/>
      <c r="CM37" s="146"/>
      <c r="CN37" s="146"/>
      <c r="CO37" s="146"/>
      <c r="CP37" s="146"/>
      <c r="CQ37" s="146"/>
      <c r="CR37" s="146"/>
      <c r="CS37" s="146"/>
      <c r="CT37" s="146"/>
      <c r="CU37" s="146"/>
      <c r="CV37" s="146"/>
      <c r="CW37" s="146"/>
      <c r="CX37" s="146"/>
      <c r="CY37" s="146"/>
      <c r="CZ37" s="146"/>
      <c r="DA37" s="146"/>
      <c r="DB37" s="146"/>
      <c r="DC37" s="146"/>
      <c r="DD37" s="146"/>
      <c r="DE37" s="146"/>
      <c r="DF37" s="146"/>
      <c r="DG37" s="146"/>
      <c r="DH37" s="146"/>
      <c r="DI37" s="146"/>
      <c r="DJ37" s="146"/>
      <c r="DK37" s="146"/>
      <c r="DL37" s="146"/>
      <c r="DM37" s="146"/>
      <c r="DN37" s="146"/>
      <c r="DO37" s="146"/>
      <c r="DP37" s="146"/>
      <c r="DQ37" s="146"/>
      <c r="DR37" s="146"/>
      <c r="DS37" s="146"/>
      <c r="DT37" s="146"/>
      <c r="DU37" s="146"/>
      <c r="DV37" s="146"/>
      <c r="DW37" s="146"/>
      <c r="DX37" s="146"/>
      <c r="DY37" s="146"/>
      <c r="DZ37" s="146"/>
      <c r="EA37" s="146"/>
      <c r="EB37" s="146"/>
      <c r="EC37" s="146"/>
      <c r="ED37" s="146"/>
      <c r="EE37" s="146"/>
      <c r="EF37" s="146"/>
      <c r="EG37" s="146"/>
      <c r="EH37" s="146"/>
      <c r="EI37" s="146"/>
      <c r="EJ37" s="146"/>
      <c r="EK37" s="146"/>
      <c r="EL37" s="146"/>
      <c r="EM37" s="146"/>
      <c r="EN37" s="146"/>
      <c r="EO37" s="146"/>
      <c r="EP37" s="146"/>
      <c r="EQ37" s="146"/>
      <c r="ER37" s="146"/>
      <c r="ES37" s="146"/>
      <c r="ET37" s="146"/>
      <c r="EU37" s="146"/>
      <c r="EV37" s="146"/>
      <c r="EW37" s="146"/>
      <c r="EX37" s="146"/>
      <c r="EY37" s="146"/>
      <c r="EZ37" s="146"/>
      <c r="FA37" s="146"/>
      <c r="FB37" s="146"/>
      <c r="FC37" s="146"/>
      <c r="FD37" s="146"/>
      <c r="FE37" s="146"/>
      <c r="FF37" s="146"/>
      <c r="FG37" s="146"/>
      <c r="FH37" s="146"/>
      <c r="FI37" s="146"/>
      <c r="FJ37" s="146"/>
      <c r="FK37" s="146"/>
      <c r="FL37" s="146"/>
      <c r="FM37" s="146"/>
      <c r="FN37" s="146"/>
      <c r="FO37" s="146"/>
      <c r="FP37" s="146"/>
      <c r="FQ37" s="146"/>
      <c r="FR37" s="146"/>
      <c r="FS37" s="146"/>
      <c r="FT37" s="146"/>
      <c r="FU37" s="146"/>
      <c r="FV37" s="146"/>
      <c r="FW37" s="146"/>
      <c r="FX37" s="146"/>
      <c r="FY37" s="146"/>
      <c r="FZ37" s="146"/>
      <c r="GA37" s="146"/>
      <c r="GB37" s="146"/>
      <c r="GC37" s="146"/>
      <c r="GD37" s="146"/>
      <c r="GE37" s="146"/>
      <c r="GF37" s="146"/>
      <c r="GG37" s="146"/>
      <c r="GH37" s="146"/>
      <c r="GI37" s="146"/>
      <c r="GJ37" s="146"/>
      <c r="GK37" s="146"/>
      <c r="GL37" s="146"/>
      <c r="GM37" s="146"/>
      <c r="GN37" s="146"/>
      <c r="GO37" s="146"/>
      <c r="GP37" s="146"/>
      <c r="GQ37" s="146"/>
      <c r="GR37" s="146"/>
      <c r="GS37" s="146"/>
      <c r="GT37" s="146"/>
      <c r="GU37" s="146"/>
      <c r="GV37" s="146"/>
      <c r="GW37" s="146"/>
      <c r="GX37" s="146"/>
      <c r="GY37" s="146"/>
      <c r="GZ37" s="146"/>
      <c r="HA37" s="146"/>
      <c r="HB37" s="146"/>
      <c r="HC37" s="146"/>
      <c r="HD37" s="146"/>
      <c r="HE37" s="146"/>
      <c r="HF37" s="146"/>
      <c r="HG37" s="146"/>
      <c r="HH37" s="146"/>
      <c r="HI37" s="146"/>
      <c r="HJ37" s="146"/>
      <c r="HK37" s="146"/>
      <c r="HL37" s="146"/>
      <c r="HM37" s="146"/>
      <c r="HN37" s="146"/>
      <c r="HO37" s="146"/>
      <c r="HP37" s="146"/>
      <c r="HQ37" s="146"/>
      <c r="HR37" s="146"/>
      <c r="HS37" s="146"/>
      <c r="HT37" s="146"/>
      <c r="HU37" s="146"/>
      <c r="HV37" s="146"/>
      <c r="HW37" s="146"/>
      <c r="HX37" s="146"/>
      <c r="HY37" s="146"/>
      <c r="HZ37" s="146"/>
      <c r="IA37" s="146"/>
      <c r="IB37" s="146"/>
      <c r="IC37" s="146"/>
      <c r="ID37" s="146"/>
      <c r="IE37" s="146"/>
      <c r="IF37" s="146"/>
      <c r="IG37" s="146"/>
      <c r="IH37" s="146"/>
      <c r="II37" s="146"/>
      <c r="IJ37" s="146"/>
      <c r="IK37" s="146"/>
      <c r="IL37" s="146"/>
      <c r="IM37" s="146"/>
      <c r="IN37" s="146"/>
      <c r="IO37" s="146"/>
      <c r="IP37" s="146"/>
      <c r="IQ37" s="146"/>
      <c r="IR37" s="146"/>
      <c r="IS37" s="146"/>
      <c r="IT37" s="146"/>
      <c r="IU37" s="146"/>
      <c r="IV37" s="146"/>
    </row>
    <row r="38" spans="1:4" s="145" customFormat="1" ht="31.5">
      <c r="A38" s="359">
        <v>28</v>
      </c>
      <c r="B38" s="362" t="s">
        <v>932</v>
      </c>
      <c r="C38" s="359" t="s">
        <v>1632</v>
      </c>
      <c r="D38" s="364" t="s">
        <v>1449</v>
      </c>
    </row>
    <row r="39" spans="1:4" s="145" customFormat="1" ht="15.75">
      <c r="A39" s="359">
        <v>29</v>
      </c>
      <c r="B39" s="360" t="s">
        <v>419</v>
      </c>
      <c r="C39" s="434" t="s">
        <v>67</v>
      </c>
      <c r="D39" s="434"/>
    </row>
    <row r="40" spans="1:4" s="145" customFormat="1" ht="15.75" customHeight="1">
      <c r="A40" s="359">
        <v>30</v>
      </c>
      <c r="B40" s="362" t="s">
        <v>419</v>
      </c>
      <c r="C40" s="359" t="s">
        <v>441</v>
      </c>
      <c r="D40" s="364" t="s">
        <v>770</v>
      </c>
    </row>
    <row r="41" spans="1:4" s="145" customFormat="1" ht="63">
      <c r="A41" s="359">
        <v>31</v>
      </c>
      <c r="B41" s="362" t="s">
        <v>419</v>
      </c>
      <c r="C41" s="359" t="s">
        <v>773</v>
      </c>
      <c r="D41" s="370" t="s">
        <v>775</v>
      </c>
    </row>
    <row r="42" spans="1:4" s="145" customFormat="1" ht="47.25">
      <c r="A42" s="359">
        <v>32</v>
      </c>
      <c r="B42" s="362" t="s">
        <v>419</v>
      </c>
      <c r="C42" s="359" t="s">
        <v>774</v>
      </c>
      <c r="D42" s="371" t="s">
        <v>1042</v>
      </c>
    </row>
    <row r="43" spans="1:4" s="145" customFormat="1" ht="31.5">
      <c r="A43" s="359">
        <v>33</v>
      </c>
      <c r="B43" s="362" t="s">
        <v>419</v>
      </c>
      <c r="C43" s="362" t="s">
        <v>947</v>
      </c>
      <c r="D43" s="363" t="s">
        <v>721</v>
      </c>
    </row>
    <row r="44" spans="1:4" s="145" customFormat="1" ht="31.5">
      <c r="A44" s="359">
        <v>34</v>
      </c>
      <c r="B44" s="362" t="s">
        <v>419</v>
      </c>
      <c r="C44" s="359" t="s">
        <v>37</v>
      </c>
      <c r="D44" s="364" t="s">
        <v>637</v>
      </c>
    </row>
    <row r="45" spans="1:4" s="145" customFormat="1" ht="15.75">
      <c r="A45" s="359">
        <v>35</v>
      </c>
      <c r="B45" s="362" t="s">
        <v>419</v>
      </c>
      <c r="C45" s="359" t="s">
        <v>638</v>
      </c>
      <c r="D45" s="364" t="s">
        <v>780</v>
      </c>
    </row>
    <row r="46" spans="1:4" s="145" customFormat="1" ht="31.5">
      <c r="A46" s="359">
        <v>36</v>
      </c>
      <c r="B46" s="362" t="s">
        <v>419</v>
      </c>
      <c r="C46" s="359" t="s">
        <v>1635</v>
      </c>
      <c r="D46" s="364" t="s">
        <v>711</v>
      </c>
    </row>
    <row r="47" spans="1:4" s="145" customFormat="1" ht="47.25">
      <c r="A47" s="359">
        <v>37</v>
      </c>
      <c r="B47" s="362" t="s">
        <v>419</v>
      </c>
      <c r="C47" s="359" t="s">
        <v>1636</v>
      </c>
      <c r="D47" s="364" t="s">
        <v>628</v>
      </c>
    </row>
    <row r="48" spans="1:4" s="145" customFormat="1" ht="31.5">
      <c r="A48" s="359">
        <v>38</v>
      </c>
      <c r="B48" s="362" t="s">
        <v>419</v>
      </c>
      <c r="C48" s="359" t="s">
        <v>1637</v>
      </c>
      <c r="D48" s="364" t="s">
        <v>919</v>
      </c>
    </row>
    <row r="49" spans="1:4" s="145" customFormat="1" ht="47.25">
      <c r="A49" s="359">
        <v>39</v>
      </c>
      <c r="B49" s="362" t="s">
        <v>419</v>
      </c>
      <c r="C49" s="359" t="s">
        <v>1638</v>
      </c>
      <c r="D49" s="364" t="s">
        <v>644</v>
      </c>
    </row>
    <row r="50" spans="1:4" s="145" customFormat="1" ht="36.75" customHeight="1">
      <c r="A50" s="359">
        <v>40</v>
      </c>
      <c r="B50" s="362" t="s">
        <v>419</v>
      </c>
      <c r="C50" s="359" t="s">
        <v>1633</v>
      </c>
      <c r="D50" s="364" t="s">
        <v>1087</v>
      </c>
    </row>
    <row r="51" spans="1:4" s="145" customFormat="1" ht="15.75" customHeight="1">
      <c r="A51" s="359">
        <v>41</v>
      </c>
      <c r="B51" s="362" t="s">
        <v>419</v>
      </c>
      <c r="C51" s="359" t="s">
        <v>1634</v>
      </c>
      <c r="D51" s="364" t="s">
        <v>438</v>
      </c>
    </row>
    <row r="52" spans="1:4" s="145" customFormat="1" ht="94.5">
      <c r="A52" s="359">
        <v>42</v>
      </c>
      <c r="B52" s="362" t="s">
        <v>419</v>
      </c>
      <c r="C52" s="362" t="s">
        <v>1631</v>
      </c>
      <c r="D52" s="365" t="s">
        <v>1380</v>
      </c>
    </row>
    <row r="53" spans="1:4" s="145" customFormat="1" ht="31.5">
      <c r="A53" s="359">
        <v>43</v>
      </c>
      <c r="B53" s="362" t="s">
        <v>419</v>
      </c>
      <c r="C53" s="359" t="s">
        <v>1632</v>
      </c>
      <c r="D53" s="364" t="s">
        <v>1449</v>
      </c>
    </row>
    <row r="54" spans="1:4" s="145" customFormat="1" ht="15.75" customHeight="1">
      <c r="A54" s="359">
        <v>44</v>
      </c>
      <c r="B54" s="361">
        <v>101</v>
      </c>
      <c r="C54" s="434" t="s">
        <v>813</v>
      </c>
      <c r="D54" s="434"/>
    </row>
    <row r="55" spans="1:4" s="145" customFormat="1" ht="15.75">
      <c r="A55" s="359">
        <v>45</v>
      </c>
      <c r="B55" s="359">
        <v>101</v>
      </c>
      <c r="C55" s="359" t="s">
        <v>441</v>
      </c>
      <c r="D55" s="364" t="s">
        <v>770</v>
      </c>
    </row>
    <row r="56" spans="1:4" s="145" customFormat="1" ht="63">
      <c r="A56" s="359">
        <v>46</v>
      </c>
      <c r="B56" s="359">
        <v>101</v>
      </c>
      <c r="C56" s="359" t="s">
        <v>773</v>
      </c>
      <c r="D56" s="370" t="s">
        <v>775</v>
      </c>
    </row>
    <row r="57" spans="1:4" s="145" customFormat="1" ht="47.25">
      <c r="A57" s="359">
        <v>47</v>
      </c>
      <c r="B57" s="359">
        <v>101</v>
      </c>
      <c r="C57" s="359" t="s">
        <v>774</v>
      </c>
      <c r="D57" s="371" t="s">
        <v>1042</v>
      </c>
    </row>
    <row r="58" spans="1:4" s="145" customFormat="1" ht="31.5">
      <c r="A58" s="359">
        <v>48</v>
      </c>
      <c r="B58" s="359">
        <v>101</v>
      </c>
      <c r="C58" s="359" t="s">
        <v>947</v>
      </c>
      <c r="D58" s="364" t="s">
        <v>721</v>
      </c>
    </row>
    <row r="59" spans="1:4" s="145" customFormat="1" ht="31.5">
      <c r="A59" s="359">
        <v>49</v>
      </c>
      <c r="B59" s="362" t="s">
        <v>421</v>
      </c>
      <c r="C59" s="359" t="s">
        <v>37</v>
      </c>
      <c r="D59" s="364" t="s">
        <v>637</v>
      </c>
    </row>
    <row r="60" spans="1:4" s="145" customFormat="1" ht="15.75">
      <c r="A60" s="359">
        <v>50</v>
      </c>
      <c r="B60" s="362" t="s">
        <v>421</v>
      </c>
      <c r="C60" s="359" t="s">
        <v>638</v>
      </c>
      <c r="D60" s="364" t="s">
        <v>780</v>
      </c>
    </row>
    <row r="61" spans="1:4" s="145" customFormat="1" ht="15.75" customHeight="1">
      <c r="A61" s="359">
        <v>51</v>
      </c>
      <c r="B61" s="362" t="s">
        <v>421</v>
      </c>
      <c r="C61" s="359" t="s">
        <v>1633</v>
      </c>
      <c r="D61" s="364" t="s">
        <v>1087</v>
      </c>
    </row>
    <row r="62" spans="1:256" s="146" customFormat="1" ht="15.75">
      <c r="A62" s="359">
        <v>52</v>
      </c>
      <c r="B62" s="372" t="s">
        <v>421</v>
      </c>
      <c r="C62" s="359" t="s">
        <v>1634</v>
      </c>
      <c r="D62" s="364" t="s">
        <v>438</v>
      </c>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c r="BJ62" s="145"/>
      <c r="BK62" s="145"/>
      <c r="BL62" s="145"/>
      <c r="BM62" s="145"/>
      <c r="BN62" s="145"/>
      <c r="BO62" s="145"/>
      <c r="BP62" s="145"/>
      <c r="BQ62" s="145"/>
      <c r="BR62" s="145"/>
      <c r="BS62" s="145"/>
      <c r="BT62" s="145"/>
      <c r="BU62" s="145"/>
      <c r="BV62" s="145"/>
      <c r="BW62" s="145"/>
      <c r="BX62" s="145"/>
      <c r="BY62" s="145"/>
      <c r="BZ62" s="145"/>
      <c r="CA62" s="145"/>
      <c r="CB62" s="145"/>
      <c r="CC62" s="145"/>
      <c r="CD62" s="145"/>
      <c r="CE62" s="145"/>
      <c r="CF62" s="145"/>
      <c r="CG62" s="145"/>
      <c r="CH62" s="145"/>
      <c r="CI62" s="145"/>
      <c r="CJ62" s="145"/>
      <c r="CK62" s="145"/>
      <c r="CL62" s="145"/>
      <c r="CM62" s="145"/>
      <c r="CN62" s="145"/>
      <c r="CO62" s="145"/>
      <c r="CP62" s="145"/>
      <c r="CQ62" s="145"/>
      <c r="CR62" s="145"/>
      <c r="CS62" s="145"/>
      <c r="CT62" s="145"/>
      <c r="CU62" s="145"/>
      <c r="CV62" s="145"/>
      <c r="CW62" s="145"/>
      <c r="CX62" s="145"/>
      <c r="CY62" s="145"/>
      <c r="CZ62" s="145"/>
      <c r="DA62" s="145"/>
      <c r="DB62" s="145"/>
      <c r="DC62" s="145"/>
      <c r="DD62" s="145"/>
      <c r="DE62" s="145"/>
      <c r="DF62" s="145"/>
      <c r="DG62" s="145"/>
      <c r="DH62" s="145"/>
      <c r="DI62" s="145"/>
      <c r="DJ62" s="145"/>
      <c r="DK62" s="145"/>
      <c r="DL62" s="145"/>
      <c r="DM62" s="145"/>
      <c r="DN62" s="145"/>
      <c r="DO62" s="145"/>
      <c r="DP62" s="145"/>
      <c r="DQ62" s="145"/>
      <c r="DR62" s="145"/>
      <c r="DS62" s="145"/>
      <c r="DT62" s="145"/>
      <c r="DU62" s="145"/>
      <c r="DV62" s="145"/>
      <c r="DW62" s="145"/>
      <c r="DX62" s="145"/>
      <c r="DY62" s="145"/>
      <c r="DZ62" s="145"/>
      <c r="EA62" s="145"/>
      <c r="EB62" s="145"/>
      <c r="EC62" s="145"/>
      <c r="ED62" s="145"/>
      <c r="EE62" s="145"/>
      <c r="EF62" s="145"/>
      <c r="EG62" s="145"/>
      <c r="EH62" s="145"/>
      <c r="EI62" s="145"/>
      <c r="EJ62" s="145"/>
      <c r="EK62" s="145"/>
      <c r="EL62" s="145"/>
      <c r="EM62" s="145"/>
      <c r="EN62" s="145"/>
      <c r="EO62" s="145"/>
      <c r="EP62" s="145"/>
      <c r="EQ62" s="145"/>
      <c r="ER62" s="145"/>
      <c r="ES62" s="145"/>
      <c r="ET62" s="145"/>
      <c r="EU62" s="145"/>
      <c r="EV62" s="145"/>
      <c r="EW62" s="145"/>
      <c r="EX62" s="145"/>
      <c r="EY62" s="145"/>
      <c r="EZ62" s="145"/>
      <c r="FA62" s="145"/>
      <c r="FB62" s="145"/>
      <c r="FC62" s="145"/>
      <c r="FD62" s="145"/>
      <c r="FE62" s="145"/>
      <c r="FF62" s="145"/>
      <c r="FG62" s="145"/>
      <c r="FH62" s="145"/>
      <c r="FI62" s="145"/>
      <c r="FJ62" s="145"/>
      <c r="FK62" s="145"/>
      <c r="FL62" s="145"/>
      <c r="FM62" s="145"/>
      <c r="FN62" s="145"/>
      <c r="FO62" s="145"/>
      <c r="FP62" s="145"/>
      <c r="FQ62" s="145"/>
      <c r="FR62" s="145"/>
      <c r="FS62" s="145"/>
      <c r="FT62" s="145"/>
      <c r="FU62" s="145"/>
      <c r="FV62" s="145"/>
      <c r="FW62" s="145"/>
      <c r="FX62" s="145"/>
      <c r="FY62" s="145"/>
      <c r="FZ62" s="145"/>
      <c r="GA62" s="145"/>
      <c r="GB62" s="145"/>
      <c r="GC62" s="145"/>
      <c r="GD62" s="145"/>
      <c r="GE62" s="145"/>
      <c r="GF62" s="145"/>
      <c r="GG62" s="145"/>
      <c r="GH62" s="145"/>
      <c r="GI62" s="145"/>
      <c r="GJ62" s="145"/>
      <c r="GK62" s="145"/>
      <c r="GL62" s="145"/>
      <c r="GM62" s="145"/>
      <c r="GN62" s="145"/>
      <c r="GO62" s="145"/>
      <c r="GP62" s="145"/>
      <c r="GQ62" s="145"/>
      <c r="GR62" s="145"/>
      <c r="GS62" s="145"/>
      <c r="GT62" s="145"/>
      <c r="GU62" s="145"/>
      <c r="GV62" s="145"/>
      <c r="GW62" s="145"/>
      <c r="GX62" s="145"/>
      <c r="GY62" s="145"/>
      <c r="GZ62" s="145"/>
      <c r="HA62" s="145"/>
      <c r="HB62" s="145"/>
      <c r="HC62" s="145"/>
      <c r="HD62" s="145"/>
      <c r="HE62" s="145"/>
      <c r="HF62" s="145"/>
      <c r="HG62" s="145"/>
      <c r="HH62" s="145"/>
      <c r="HI62" s="145"/>
      <c r="HJ62" s="145"/>
      <c r="HK62" s="145"/>
      <c r="HL62" s="145"/>
      <c r="HM62" s="145"/>
      <c r="HN62" s="145"/>
      <c r="HO62" s="145"/>
      <c r="HP62" s="145"/>
      <c r="HQ62" s="145"/>
      <c r="HR62" s="145"/>
      <c r="HS62" s="145"/>
      <c r="HT62" s="145"/>
      <c r="HU62" s="145"/>
      <c r="HV62" s="145"/>
      <c r="HW62" s="145"/>
      <c r="HX62" s="145"/>
      <c r="HY62" s="145"/>
      <c r="HZ62" s="145"/>
      <c r="IA62" s="145"/>
      <c r="IB62" s="145"/>
      <c r="IC62" s="145"/>
      <c r="ID62" s="145"/>
      <c r="IE62" s="145"/>
      <c r="IF62" s="145"/>
      <c r="IG62" s="145"/>
      <c r="IH62" s="145"/>
      <c r="II62" s="145"/>
      <c r="IJ62" s="145"/>
      <c r="IK62" s="145"/>
      <c r="IL62" s="145"/>
      <c r="IM62" s="145"/>
      <c r="IN62" s="145"/>
      <c r="IO62" s="145"/>
      <c r="IP62" s="145"/>
      <c r="IQ62" s="145"/>
      <c r="IR62" s="145"/>
      <c r="IS62" s="145"/>
      <c r="IT62" s="145"/>
      <c r="IU62" s="145"/>
      <c r="IV62" s="145"/>
    </row>
    <row r="63" spans="1:4" s="146" customFormat="1" ht="15.75" customHeight="1">
      <c r="A63" s="359">
        <v>53</v>
      </c>
      <c r="B63" s="372" t="s">
        <v>421</v>
      </c>
      <c r="C63" s="362" t="s">
        <v>1631</v>
      </c>
      <c r="D63" s="365" t="s">
        <v>1380</v>
      </c>
    </row>
    <row r="64" spans="1:4" s="146" customFormat="1" ht="31.5">
      <c r="A64" s="359">
        <v>54</v>
      </c>
      <c r="B64" s="372" t="s">
        <v>421</v>
      </c>
      <c r="C64" s="359" t="s">
        <v>1632</v>
      </c>
      <c r="D64" s="364" t="s">
        <v>1449</v>
      </c>
    </row>
    <row r="65" spans="1:4" s="146" customFormat="1" ht="15.75">
      <c r="A65" s="359">
        <v>55</v>
      </c>
      <c r="B65" s="373" t="s">
        <v>1050</v>
      </c>
      <c r="C65" s="434" t="s">
        <v>375</v>
      </c>
      <c r="D65" s="434"/>
    </row>
    <row r="66" spans="1:256" s="145" customFormat="1" ht="15.75">
      <c r="A66" s="359">
        <v>56</v>
      </c>
      <c r="B66" s="372" t="s">
        <v>1050</v>
      </c>
      <c r="C66" s="359" t="s">
        <v>441</v>
      </c>
      <c r="D66" s="364" t="s">
        <v>770</v>
      </c>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146"/>
      <c r="AW66" s="146"/>
      <c r="AX66" s="146"/>
      <c r="AY66" s="146"/>
      <c r="AZ66" s="146"/>
      <c r="BA66" s="146"/>
      <c r="BB66" s="146"/>
      <c r="BC66" s="146"/>
      <c r="BD66" s="146"/>
      <c r="BE66" s="146"/>
      <c r="BF66" s="146"/>
      <c r="BG66" s="146"/>
      <c r="BH66" s="146"/>
      <c r="BI66" s="146"/>
      <c r="BJ66" s="146"/>
      <c r="BK66" s="146"/>
      <c r="BL66" s="146"/>
      <c r="BM66" s="146"/>
      <c r="BN66" s="146"/>
      <c r="BO66" s="146"/>
      <c r="BP66" s="146"/>
      <c r="BQ66" s="146"/>
      <c r="BR66" s="146"/>
      <c r="BS66" s="146"/>
      <c r="BT66" s="146"/>
      <c r="BU66" s="146"/>
      <c r="BV66" s="146"/>
      <c r="BW66" s="146"/>
      <c r="BX66" s="146"/>
      <c r="BY66" s="146"/>
      <c r="BZ66" s="146"/>
      <c r="CA66" s="146"/>
      <c r="CB66" s="146"/>
      <c r="CC66" s="146"/>
      <c r="CD66" s="146"/>
      <c r="CE66" s="146"/>
      <c r="CF66" s="146"/>
      <c r="CG66" s="146"/>
      <c r="CH66" s="146"/>
      <c r="CI66" s="146"/>
      <c r="CJ66" s="146"/>
      <c r="CK66" s="146"/>
      <c r="CL66" s="146"/>
      <c r="CM66" s="146"/>
      <c r="CN66" s="146"/>
      <c r="CO66" s="146"/>
      <c r="CP66" s="146"/>
      <c r="CQ66" s="146"/>
      <c r="CR66" s="146"/>
      <c r="CS66" s="146"/>
      <c r="CT66" s="146"/>
      <c r="CU66" s="146"/>
      <c r="CV66" s="146"/>
      <c r="CW66" s="146"/>
      <c r="CX66" s="146"/>
      <c r="CY66" s="146"/>
      <c r="CZ66" s="146"/>
      <c r="DA66" s="146"/>
      <c r="DB66" s="146"/>
      <c r="DC66" s="146"/>
      <c r="DD66" s="146"/>
      <c r="DE66" s="146"/>
      <c r="DF66" s="146"/>
      <c r="DG66" s="146"/>
      <c r="DH66" s="146"/>
      <c r="DI66" s="146"/>
      <c r="DJ66" s="146"/>
      <c r="DK66" s="146"/>
      <c r="DL66" s="146"/>
      <c r="DM66" s="146"/>
      <c r="DN66" s="146"/>
      <c r="DO66" s="146"/>
      <c r="DP66" s="146"/>
      <c r="DQ66" s="146"/>
      <c r="DR66" s="146"/>
      <c r="DS66" s="146"/>
      <c r="DT66" s="146"/>
      <c r="DU66" s="146"/>
      <c r="DV66" s="146"/>
      <c r="DW66" s="146"/>
      <c r="DX66" s="146"/>
      <c r="DY66" s="146"/>
      <c r="DZ66" s="146"/>
      <c r="EA66" s="146"/>
      <c r="EB66" s="146"/>
      <c r="EC66" s="146"/>
      <c r="ED66" s="146"/>
      <c r="EE66" s="146"/>
      <c r="EF66" s="146"/>
      <c r="EG66" s="146"/>
      <c r="EH66" s="146"/>
      <c r="EI66" s="146"/>
      <c r="EJ66" s="146"/>
      <c r="EK66" s="146"/>
      <c r="EL66" s="146"/>
      <c r="EM66" s="146"/>
      <c r="EN66" s="146"/>
      <c r="EO66" s="146"/>
      <c r="EP66" s="146"/>
      <c r="EQ66" s="146"/>
      <c r="ER66" s="146"/>
      <c r="ES66" s="146"/>
      <c r="ET66" s="146"/>
      <c r="EU66" s="146"/>
      <c r="EV66" s="146"/>
      <c r="EW66" s="146"/>
      <c r="EX66" s="146"/>
      <c r="EY66" s="146"/>
      <c r="EZ66" s="146"/>
      <c r="FA66" s="146"/>
      <c r="FB66" s="146"/>
      <c r="FC66" s="146"/>
      <c r="FD66" s="146"/>
      <c r="FE66" s="146"/>
      <c r="FF66" s="146"/>
      <c r="FG66" s="146"/>
      <c r="FH66" s="146"/>
      <c r="FI66" s="146"/>
      <c r="FJ66" s="146"/>
      <c r="FK66" s="146"/>
      <c r="FL66" s="146"/>
      <c r="FM66" s="146"/>
      <c r="FN66" s="146"/>
      <c r="FO66" s="146"/>
      <c r="FP66" s="146"/>
      <c r="FQ66" s="146"/>
      <c r="FR66" s="146"/>
      <c r="FS66" s="146"/>
      <c r="FT66" s="146"/>
      <c r="FU66" s="146"/>
      <c r="FV66" s="146"/>
      <c r="FW66" s="146"/>
      <c r="FX66" s="146"/>
      <c r="FY66" s="146"/>
      <c r="FZ66" s="146"/>
      <c r="GA66" s="146"/>
      <c r="GB66" s="146"/>
      <c r="GC66" s="146"/>
      <c r="GD66" s="146"/>
      <c r="GE66" s="146"/>
      <c r="GF66" s="146"/>
      <c r="GG66" s="146"/>
      <c r="GH66" s="146"/>
      <c r="GI66" s="146"/>
      <c r="GJ66" s="146"/>
      <c r="GK66" s="146"/>
      <c r="GL66" s="146"/>
      <c r="GM66" s="146"/>
      <c r="GN66" s="146"/>
      <c r="GO66" s="146"/>
      <c r="GP66" s="146"/>
      <c r="GQ66" s="146"/>
      <c r="GR66" s="146"/>
      <c r="GS66" s="146"/>
      <c r="GT66" s="146"/>
      <c r="GU66" s="146"/>
      <c r="GV66" s="146"/>
      <c r="GW66" s="146"/>
      <c r="GX66" s="146"/>
      <c r="GY66" s="146"/>
      <c r="GZ66" s="146"/>
      <c r="HA66" s="146"/>
      <c r="HB66" s="146"/>
      <c r="HC66" s="146"/>
      <c r="HD66" s="146"/>
      <c r="HE66" s="146"/>
      <c r="HF66" s="146"/>
      <c r="HG66" s="146"/>
      <c r="HH66" s="146"/>
      <c r="HI66" s="146"/>
      <c r="HJ66" s="146"/>
      <c r="HK66" s="146"/>
      <c r="HL66" s="146"/>
      <c r="HM66" s="146"/>
      <c r="HN66" s="146"/>
      <c r="HO66" s="146"/>
      <c r="HP66" s="146"/>
      <c r="HQ66" s="146"/>
      <c r="HR66" s="146"/>
      <c r="HS66" s="146"/>
      <c r="HT66" s="146"/>
      <c r="HU66" s="146"/>
      <c r="HV66" s="146"/>
      <c r="HW66" s="146"/>
      <c r="HX66" s="146"/>
      <c r="HY66" s="146"/>
      <c r="HZ66" s="146"/>
      <c r="IA66" s="146"/>
      <c r="IB66" s="146"/>
      <c r="IC66" s="146"/>
      <c r="ID66" s="146"/>
      <c r="IE66" s="146"/>
      <c r="IF66" s="146"/>
      <c r="IG66" s="146"/>
      <c r="IH66" s="146"/>
      <c r="II66" s="146"/>
      <c r="IJ66" s="146"/>
      <c r="IK66" s="146"/>
      <c r="IL66" s="146"/>
      <c r="IM66" s="146"/>
      <c r="IN66" s="146"/>
      <c r="IO66" s="146"/>
      <c r="IP66" s="146"/>
      <c r="IQ66" s="146"/>
      <c r="IR66" s="146"/>
      <c r="IS66" s="146"/>
      <c r="IT66" s="146"/>
      <c r="IU66" s="146"/>
      <c r="IV66" s="146"/>
    </row>
    <row r="67" spans="1:4" s="145" customFormat="1" ht="63">
      <c r="A67" s="359">
        <v>57</v>
      </c>
      <c r="B67" s="372" t="s">
        <v>1050</v>
      </c>
      <c r="C67" s="359" t="s">
        <v>773</v>
      </c>
      <c r="D67" s="370" t="s">
        <v>775</v>
      </c>
    </row>
    <row r="68" spans="1:4" s="145" customFormat="1" ht="47.25">
      <c r="A68" s="359">
        <v>58</v>
      </c>
      <c r="B68" s="372" t="s">
        <v>1050</v>
      </c>
      <c r="C68" s="359" t="s">
        <v>774</v>
      </c>
      <c r="D68" s="371" t="s">
        <v>1042</v>
      </c>
    </row>
    <row r="69" spans="1:4" s="145" customFormat="1" ht="31.5">
      <c r="A69" s="359">
        <v>59</v>
      </c>
      <c r="B69" s="372" t="s">
        <v>1050</v>
      </c>
      <c r="C69" s="359" t="s">
        <v>947</v>
      </c>
      <c r="D69" s="364" t="s">
        <v>721</v>
      </c>
    </row>
    <row r="70" spans="1:4" s="145" customFormat="1" ht="31.5">
      <c r="A70" s="359">
        <v>60</v>
      </c>
      <c r="B70" s="362" t="s">
        <v>1050</v>
      </c>
      <c r="C70" s="359" t="s">
        <v>37</v>
      </c>
      <c r="D70" s="364" t="s">
        <v>637</v>
      </c>
    </row>
    <row r="71" spans="1:4" s="145" customFormat="1" ht="15.75" customHeight="1">
      <c r="A71" s="359">
        <v>61</v>
      </c>
      <c r="B71" s="362" t="s">
        <v>1050</v>
      </c>
      <c r="C71" s="359" t="s">
        <v>638</v>
      </c>
      <c r="D71" s="364" t="s">
        <v>780</v>
      </c>
    </row>
    <row r="72" spans="1:4" s="145" customFormat="1" ht="31.5">
      <c r="A72" s="359">
        <v>62</v>
      </c>
      <c r="B72" s="362" t="s">
        <v>1050</v>
      </c>
      <c r="C72" s="359" t="s">
        <v>1633</v>
      </c>
      <c r="D72" s="364" t="s">
        <v>1087</v>
      </c>
    </row>
    <row r="73" spans="1:4" s="145" customFormat="1" ht="15.75" customHeight="1">
      <c r="A73" s="359">
        <v>63</v>
      </c>
      <c r="B73" s="362" t="s">
        <v>1050</v>
      </c>
      <c r="C73" s="359" t="s">
        <v>1634</v>
      </c>
      <c r="D73" s="364" t="s">
        <v>438</v>
      </c>
    </row>
    <row r="74" spans="1:4" s="145" customFormat="1" ht="94.5">
      <c r="A74" s="359">
        <v>64</v>
      </c>
      <c r="B74" s="362" t="s">
        <v>1050</v>
      </c>
      <c r="C74" s="362" t="s">
        <v>1631</v>
      </c>
      <c r="D74" s="365" t="s">
        <v>1380</v>
      </c>
    </row>
    <row r="75" spans="1:4" s="145" customFormat="1" ht="31.5">
      <c r="A75" s="359">
        <v>65</v>
      </c>
      <c r="B75" s="362" t="s">
        <v>1050</v>
      </c>
      <c r="C75" s="359" t="s">
        <v>1632</v>
      </c>
      <c r="D75" s="364" t="s">
        <v>1449</v>
      </c>
    </row>
    <row r="76" spans="1:4" s="145" customFormat="1" ht="15.75">
      <c r="A76" s="359">
        <v>66</v>
      </c>
      <c r="B76" s="360" t="s">
        <v>1051</v>
      </c>
      <c r="C76" s="435" t="s">
        <v>502</v>
      </c>
      <c r="D76" s="435"/>
    </row>
    <row r="77" spans="1:4" s="145" customFormat="1" ht="31.5">
      <c r="A77" s="359">
        <v>67</v>
      </c>
      <c r="B77" s="362" t="s">
        <v>1051</v>
      </c>
      <c r="C77" s="359" t="s">
        <v>722</v>
      </c>
      <c r="D77" s="364" t="s">
        <v>723</v>
      </c>
    </row>
    <row r="78" spans="1:4" s="145" customFormat="1" ht="31.5">
      <c r="A78" s="359">
        <v>68</v>
      </c>
      <c r="B78" s="362" t="s">
        <v>1051</v>
      </c>
      <c r="C78" s="359" t="s">
        <v>732</v>
      </c>
      <c r="D78" s="364" t="s">
        <v>733</v>
      </c>
    </row>
    <row r="79" spans="1:4" s="145" customFormat="1" ht="15.75">
      <c r="A79" s="359">
        <v>69</v>
      </c>
      <c r="B79" s="362" t="s">
        <v>1051</v>
      </c>
      <c r="C79" s="359" t="s">
        <v>441</v>
      </c>
      <c r="D79" s="364" t="s">
        <v>770</v>
      </c>
    </row>
    <row r="80" spans="1:4" s="145" customFormat="1" ht="31.5">
      <c r="A80" s="359">
        <v>70</v>
      </c>
      <c r="B80" s="362" t="s">
        <v>1051</v>
      </c>
      <c r="C80" s="362" t="s">
        <v>734</v>
      </c>
      <c r="D80" s="364" t="s">
        <v>735</v>
      </c>
    </row>
    <row r="81" spans="1:4" s="145" customFormat="1" ht="63">
      <c r="A81" s="359">
        <v>71</v>
      </c>
      <c r="B81" s="362" t="s">
        <v>1051</v>
      </c>
      <c r="C81" s="359" t="s">
        <v>773</v>
      </c>
      <c r="D81" s="370" t="s">
        <v>775</v>
      </c>
    </row>
    <row r="82" spans="1:4" s="145" customFormat="1" ht="47.25">
      <c r="A82" s="359">
        <v>72</v>
      </c>
      <c r="B82" s="362" t="s">
        <v>1051</v>
      </c>
      <c r="C82" s="359" t="s">
        <v>774</v>
      </c>
      <c r="D82" s="371" t="s">
        <v>1042</v>
      </c>
    </row>
    <row r="83" spans="1:4" s="145" customFormat="1" ht="47.25">
      <c r="A83" s="359">
        <v>73</v>
      </c>
      <c r="B83" s="362" t="s">
        <v>1051</v>
      </c>
      <c r="C83" s="362" t="s">
        <v>736</v>
      </c>
      <c r="D83" s="364" t="s">
        <v>801</v>
      </c>
    </row>
    <row r="84" spans="1:4" s="145" customFormat="1" ht="31.5">
      <c r="A84" s="359">
        <v>74</v>
      </c>
      <c r="B84" s="362" t="s">
        <v>1051</v>
      </c>
      <c r="C84" s="359" t="s">
        <v>947</v>
      </c>
      <c r="D84" s="364" t="s">
        <v>721</v>
      </c>
    </row>
    <row r="85" spans="1:4" s="145" customFormat="1" ht="31.5">
      <c r="A85" s="359">
        <v>75</v>
      </c>
      <c r="B85" s="362" t="s">
        <v>1051</v>
      </c>
      <c r="C85" s="359" t="s">
        <v>37</v>
      </c>
      <c r="D85" s="364" t="s">
        <v>637</v>
      </c>
    </row>
    <row r="86" spans="1:4" s="145" customFormat="1" ht="20.25" customHeight="1">
      <c r="A86" s="359">
        <v>76</v>
      </c>
      <c r="B86" s="362" t="s">
        <v>1051</v>
      </c>
      <c r="C86" s="359" t="s">
        <v>638</v>
      </c>
      <c r="D86" s="364" t="s">
        <v>780</v>
      </c>
    </row>
    <row r="87" spans="1:4" s="145" customFormat="1" ht="31.5">
      <c r="A87" s="359">
        <v>77</v>
      </c>
      <c r="B87" s="362" t="s">
        <v>1051</v>
      </c>
      <c r="C87" s="362" t="s">
        <v>1639</v>
      </c>
      <c r="D87" s="363" t="s">
        <v>747</v>
      </c>
    </row>
    <row r="88" spans="1:4" s="145" customFormat="1" ht="38.25" customHeight="1">
      <c r="A88" s="359">
        <v>78</v>
      </c>
      <c r="B88" s="362" t="s">
        <v>1051</v>
      </c>
      <c r="C88" s="362" t="s">
        <v>1640</v>
      </c>
      <c r="D88" s="363" t="s">
        <v>45</v>
      </c>
    </row>
    <row r="89" spans="1:4" s="145" customFormat="1" ht="47.25">
      <c r="A89" s="359">
        <v>79</v>
      </c>
      <c r="B89" s="79">
        <v>791</v>
      </c>
      <c r="C89" s="374" t="s">
        <v>1641</v>
      </c>
      <c r="D89" s="68" t="s">
        <v>1479</v>
      </c>
    </row>
    <row r="90" spans="1:4" s="145" customFormat="1" ht="31.5">
      <c r="A90" s="359">
        <v>80</v>
      </c>
      <c r="B90" s="79">
        <v>791</v>
      </c>
      <c r="C90" s="374" t="s">
        <v>1642</v>
      </c>
      <c r="D90" s="68" t="s">
        <v>1421</v>
      </c>
    </row>
    <row r="91" spans="1:4" s="145" customFormat="1" ht="65.25" customHeight="1">
      <c r="A91" s="359">
        <v>81</v>
      </c>
      <c r="B91" s="79">
        <v>791</v>
      </c>
      <c r="C91" s="362" t="s">
        <v>1643</v>
      </c>
      <c r="D91" s="375" t="s">
        <v>1478</v>
      </c>
    </row>
    <row r="92" spans="1:4" s="145" customFormat="1" ht="78.75">
      <c r="A92" s="359">
        <v>82</v>
      </c>
      <c r="B92" s="362" t="s">
        <v>1051</v>
      </c>
      <c r="C92" s="362" t="s">
        <v>1644</v>
      </c>
      <c r="D92" s="376" t="s">
        <v>1422</v>
      </c>
    </row>
    <row r="93" spans="1:4" s="145" customFormat="1" ht="126">
      <c r="A93" s="359">
        <v>83</v>
      </c>
      <c r="B93" s="362" t="s">
        <v>1051</v>
      </c>
      <c r="C93" s="362" t="s">
        <v>1645</v>
      </c>
      <c r="D93" s="377" t="s">
        <v>1423</v>
      </c>
    </row>
    <row r="94" spans="1:4" s="145" customFormat="1" ht="94.5">
      <c r="A94" s="359">
        <v>84</v>
      </c>
      <c r="B94" s="362" t="s">
        <v>1051</v>
      </c>
      <c r="C94" s="362" t="s">
        <v>1646</v>
      </c>
      <c r="D94" s="375" t="s">
        <v>1138</v>
      </c>
    </row>
    <row r="95" spans="1:4" s="145" customFormat="1" ht="31.5">
      <c r="A95" s="359">
        <v>85</v>
      </c>
      <c r="B95" s="362" t="s">
        <v>1051</v>
      </c>
      <c r="C95" s="362" t="s">
        <v>1647</v>
      </c>
      <c r="D95" s="375" t="s">
        <v>199</v>
      </c>
    </row>
    <row r="96" spans="1:4" s="145" customFormat="1" ht="78.75">
      <c r="A96" s="359">
        <v>86</v>
      </c>
      <c r="B96" s="362" t="s">
        <v>1051</v>
      </c>
      <c r="C96" s="362" t="s">
        <v>1648</v>
      </c>
      <c r="D96" s="375" t="s">
        <v>1383</v>
      </c>
    </row>
    <row r="97" spans="1:4" s="145" customFormat="1" ht="83.25" customHeight="1">
      <c r="A97" s="359">
        <v>87</v>
      </c>
      <c r="B97" s="362" t="s">
        <v>1051</v>
      </c>
      <c r="C97" s="362" t="s">
        <v>1649</v>
      </c>
      <c r="D97" s="375" t="s">
        <v>1295</v>
      </c>
    </row>
    <row r="98" spans="1:4" s="145" customFormat="1" ht="83.25" customHeight="1">
      <c r="A98" s="359">
        <v>88</v>
      </c>
      <c r="B98" s="362" t="s">
        <v>1051</v>
      </c>
      <c r="C98" s="362" t="s">
        <v>1650</v>
      </c>
      <c r="D98" s="376" t="s">
        <v>1424</v>
      </c>
    </row>
    <row r="99" spans="1:4" s="145" customFormat="1" ht="51.75" customHeight="1">
      <c r="A99" s="359">
        <v>89</v>
      </c>
      <c r="B99" s="362" t="s">
        <v>1051</v>
      </c>
      <c r="C99" s="362" t="s">
        <v>1651</v>
      </c>
      <c r="D99" s="364" t="s">
        <v>47</v>
      </c>
    </row>
    <row r="100" spans="1:4" s="145" customFormat="1" ht="35.25" customHeight="1">
      <c r="A100" s="359">
        <v>90</v>
      </c>
      <c r="B100" s="362" t="s">
        <v>1051</v>
      </c>
      <c r="C100" s="362" t="s">
        <v>1652</v>
      </c>
      <c r="D100" s="364" t="s">
        <v>198</v>
      </c>
    </row>
    <row r="101" spans="1:4" s="145" customFormat="1" ht="79.5" customHeight="1">
      <c r="A101" s="359">
        <v>91</v>
      </c>
      <c r="B101" s="79">
        <v>791</v>
      </c>
      <c r="C101" s="25" t="s">
        <v>1653</v>
      </c>
      <c r="D101" s="23" t="s">
        <v>2</v>
      </c>
    </row>
    <row r="102" spans="1:4" s="145" customFormat="1" ht="69" customHeight="1">
      <c r="A102" s="359">
        <v>92</v>
      </c>
      <c r="B102" s="79">
        <v>791</v>
      </c>
      <c r="C102" s="25" t="s">
        <v>1654</v>
      </c>
      <c r="D102" s="376" t="s">
        <v>1425</v>
      </c>
    </row>
    <row r="103" spans="1:4" s="145" customFormat="1" ht="112.5" customHeight="1">
      <c r="A103" s="359">
        <v>93</v>
      </c>
      <c r="B103" s="79">
        <v>791</v>
      </c>
      <c r="C103" s="25" t="s">
        <v>1655</v>
      </c>
      <c r="D103" s="378" t="s">
        <v>1372</v>
      </c>
    </row>
    <row r="104" spans="1:4" s="145" customFormat="1" ht="78.75">
      <c r="A104" s="359">
        <v>94</v>
      </c>
      <c r="B104" s="362" t="s">
        <v>1051</v>
      </c>
      <c r="C104" s="362" t="s">
        <v>1656</v>
      </c>
      <c r="D104" s="365" t="s">
        <v>1426</v>
      </c>
    </row>
    <row r="105" spans="1:4" s="145" customFormat="1" ht="126">
      <c r="A105" s="359">
        <v>95</v>
      </c>
      <c r="B105" s="362" t="s">
        <v>3</v>
      </c>
      <c r="C105" s="362" t="s">
        <v>1657</v>
      </c>
      <c r="D105" s="365" t="s">
        <v>1427</v>
      </c>
    </row>
    <row r="106" spans="1:4" s="145" customFormat="1" ht="110.25">
      <c r="A106" s="359">
        <v>96</v>
      </c>
      <c r="B106" s="362" t="s">
        <v>1051</v>
      </c>
      <c r="C106" s="362" t="s">
        <v>1658</v>
      </c>
      <c r="D106" s="376" t="s">
        <v>1428</v>
      </c>
    </row>
    <row r="107" spans="1:4" s="145" customFormat="1" ht="66.75" customHeight="1">
      <c r="A107" s="359">
        <v>97</v>
      </c>
      <c r="B107" s="362" t="s">
        <v>1051</v>
      </c>
      <c r="C107" s="362" t="s">
        <v>1659</v>
      </c>
      <c r="D107" s="365" t="s">
        <v>1139</v>
      </c>
    </row>
    <row r="108" spans="1:4" s="145" customFormat="1" ht="110.25">
      <c r="A108" s="359">
        <v>98</v>
      </c>
      <c r="B108" s="362" t="s">
        <v>1051</v>
      </c>
      <c r="C108" s="362" t="s">
        <v>1660</v>
      </c>
      <c r="D108" s="376" t="s">
        <v>1661</v>
      </c>
    </row>
    <row r="109" spans="1:256" s="143" customFormat="1" ht="189">
      <c r="A109" s="359">
        <v>99</v>
      </c>
      <c r="B109" s="362" t="s">
        <v>1051</v>
      </c>
      <c r="C109" s="362" t="s">
        <v>1662</v>
      </c>
      <c r="D109" s="365" t="s">
        <v>1429</v>
      </c>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145"/>
      <c r="AA109" s="145"/>
      <c r="AB109" s="145"/>
      <c r="AC109" s="145"/>
      <c r="AD109" s="145"/>
      <c r="AE109" s="145"/>
      <c r="AF109" s="145"/>
      <c r="AG109" s="145"/>
      <c r="AH109" s="145"/>
      <c r="AI109" s="145"/>
      <c r="AJ109" s="145"/>
      <c r="AK109" s="145"/>
      <c r="AL109" s="145"/>
      <c r="AM109" s="145"/>
      <c r="AN109" s="145"/>
      <c r="AO109" s="145"/>
      <c r="AP109" s="145"/>
      <c r="AQ109" s="145"/>
      <c r="AR109" s="145"/>
      <c r="AS109" s="145"/>
      <c r="AT109" s="145"/>
      <c r="AU109" s="145"/>
      <c r="AV109" s="145"/>
      <c r="AW109" s="145"/>
      <c r="AX109" s="145"/>
      <c r="AY109" s="145"/>
      <c r="AZ109" s="145"/>
      <c r="BA109" s="145"/>
      <c r="BB109" s="145"/>
      <c r="BC109" s="145"/>
      <c r="BD109" s="145"/>
      <c r="BE109" s="145"/>
      <c r="BF109" s="145"/>
      <c r="BG109" s="145"/>
      <c r="BH109" s="145"/>
      <c r="BI109" s="145"/>
      <c r="BJ109" s="145"/>
      <c r="BK109" s="145"/>
      <c r="BL109" s="145"/>
      <c r="BM109" s="145"/>
      <c r="BN109" s="145"/>
      <c r="BO109" s="145"/>
      <c r="BP109" s="145"/>
      <c r="BQ109" s="145"/>
      <c r="BR109" s="145"/>
      <c r="BS109" s="145"/>
      <c r="BT109" s="145"/>
      <c r="BU109" s="145"/>
      <c r="BV109" s="145"/>
      <c r="BW109" s="145"/>
      <c r="BX109" s="145"/>
      <c r="BY109" s="145"/>
      <c r="BZ109" s="145"/>
      <c r="CA109" s="145"/>
      <c r="CB109" s="145"/>
      <c r="CC109" s="145"/>
      <c r="CD109" s="145"/>
      <c r="CE109" s="145"/>
      <c r="CF109" s="145"/>
      <c r="CG109" s="145"/>
      <c r="CH109" s="145"/>
      <c r="CI109" s="145"/>
      <c r="CJ109" s="145"/>
      <c r="CK109" s="145"/>
      <c r="CL109" s="145"/>
      <c r="CM109" s="145"/>
      <c r="CN109" s="145"/>
      <c r="CO109" s="145"/>
      <c r="CP109" s="145"/>
      <c r="CQ109" s="145"/>
      <c r="CR109" s="145"/>
      <c r="CS109" s="145"/>
      <c r="CT109" s="145"/>
      <c r="CU109" s="145"/>
      <c r="CV109" s="145"/>
      <c r="CW109" s="145"/>
      <c r="CX109" s="145"/>
      <c r="CY109" s="145"/>
      <c r="CZ109" s="145"/>
      <c r="DA109" s="145"/>
      <c r="DB109" s="145"/>
      <c r="DC109" s="145"/>
      <c r="DD109" s="145"/>
      <c r="DE109" s="145"/>
      <c r="DF109" s="145"/>
      <c r="DG109" s="145"/>
      <c r="DH109" s="145"/>
      <c r="DI109" s="145"/>
      <c r="DJ109" s="145"/>
      <c r="DK109" s="145"/>
      <c r="DL109" s="145"/>
      <c r="DM109" s="145"/>
      <c r="DN109" s="145"/>
      <c r="DO109" s="145"/>
      <c r="DP109" s="145"/>
      <c r="DQ109" s="145"/>
      <c r="DR109" s="145"/>
      <c r="DS109" s="145"/>
      <c r="DT109" s="145"/>
      <c r="DU109" s="145"/>
      <c r="DV109" s="145"/>
      <c r="DW109" s="145"/>
      <c r="DX109" s="145"/>
      <c r="DY109" s="145"/>
      <c r="DZ109" s="145"/>
      <c r="EA109" s="145"/>
      <c r="EB109" s="145"/>
      <c r="EC109" s="145"/>
      <c r="ED109" s="145"/>
      <c r="EE109" s="145"/>
      <c r="EF109" s="145"/>
      <c r="EG109" s="145"/>
      <c r="EH109" s="145"/>
      <c r="EI109" s="145"/>
      <c r="EJ109" s="145"/>
      <c r="EK109" s="145"/>
      <c r="EL109" s="145"/>
      <c r="EM109" s="145"/>
      <c r="EN109" s="145"/>
      <c r="EO109" s="145"/>
      <c r="EP109" s="145"/>
      <c r="EQ109" s="145"/>
      <c r="ER109" s="145"/>
      <c r="ES109" s="145"/>
      <c r="ET109" s="145"/>
      <c r="EU109" s="145"/>
      <c r="EV109" s="145"/>
      <c r="EW109" s="145"/>
      <c r="EX109" s="145"/>
      <c r="EY109" s="145"/>
      <c r="EZ109" s="145"/>
      <c r="FA109" s="145"/>
      <c r="FB109" s="145"/>
      <c r="FC109" s="145"/>
      <c r="FD109" s="145"/>
      <c r="FE109" s="145"/>
      <c r="FF109" s="145"/>
      <c r="FG109" s="145"/>
      <c r="FH109" s="145"/>
      <c r="FI109" s="145"/>
      <c r="FJ109" s="145"/>
      <c r="FK109" s="145"/>
      <c r="FL109" s="145"/>
      <c r="FM109" s="145"/>
      <c r="FN109" s="145"/>
      <c r="FO109" s="145"/>
      <c r="FP109" s="145"/>
      <c r="FQ109" s="145"/>
      <c r="FR109" s="145"/>
      <c r="FS109" s="145"/>
      <c r="FT109" s="145"/>
      <c r="FU109" s="145"/>
      <c r="FV109" s="145"/>
      <c r="FW109" s="145"/>
      <c r="FX109" s="145"/>
      <c r="FY109" s="145"/>
      <c r="FZ109" s="145"/>
      <c r="GA109" s="145"/>
      <c r="GB109" s="145"/>
      <c r="GC109" s="145"/>
      <c r="GD109" s="145"/>
      <c r="GE109" s="145"/>
      <c r="GF109" s="145"/>
      <c r="GG109" s="145"/>
      <c r="GH109" s="145"/>
      <c r="GI109" s="145"/>
      <c r="GJ109" s="145"/>
      <c r="GK109" s="145"/>
      <c r="GL109" s="145"/>
      <c r="GM109" s="145"/>
      <c r="GN109" s="145"/>
      <c r="GO109" s="145"/>
      <c r="GP109" s="145"/>
      <c r="GQ109" s="145"/>
      <c r="GR109" s="145"/>
      <c r="GS109" s="145"/>
      <c r="GT109" s="145"/>
      <c r="GU109" s="145"/>
      <c r="GV109" s="145"/>
      <c r="GW109" s="145"/>
      <c r="GX109" s="145"/>
      <c r="GY109" s="145"/>
      <c r="GZ109" s="145"/>
      <c r="HA109" s="145"/>
      <c r="HB109" s="145"/>
      <c r="HC109" s="145"/>
      <c r="HD109" s="145"/>
      <c r="HE109" s="145"/>
      <c r="HF109" s="145"/>
      <c r="HG109" s="145"/>
      <c r="HH109" s="145"/>
      <c r="HI109" s="145"/>
      <c r="HJ109" s="145"/>
      <c r="HK109" s="145"/>
      <c r="HL109" s="145"/>
      <c r="HM109" s="145"/>
      <c r="HN109" s="145"/>
      <c r="HO109" s="145"/>
      <c r="HP109" s="145"/>
      <c r="HQ109" s="145"/>
      <c r="HR109" s="145"/>
      <c r="HS109" s="145"/>
      <c r="HT109" s="145"/>
      <c r="HU109" s="145"/>
      <c r="HV109" s="145"/>
      <c r="HW109" s="145"/>
      <c r="HX109" s="145"/>
      <c r="HY109" s="145"/>
      <c r="HZ109" s="145"/>
      <c r="IA109" s="145"/>
      <c r="IB109" s="145"/>
      <c r="IC109" s="145"/>
      <c r="ID109" s="145"/>
      <c r="IE109" s="145"/>
      <c r="IF109" s="145"/>
      <c r="IG109" s="145"/>
      <c r="IH109" s="145"/>
      <c r="II109" s="145"/>
      <c r="IJ109" s="145"/>
      <c r="IK109" s="145"/>
      <c r="IL109" s="145"/>
      <c r="IM109" s="145"/>
      <c r="IN109" s="145"/>
      <c r="IO109" s="145"/>
      <c r="IP109" s="145"/>
      <c r="IQ109" s="145"/>
      <c r="IR109" s="145"/>
      <c r="IS109" s="145"/>
      <c r="IT109" s="145"/>
      <c r="IU109" s="145"/>
      <c r="IV109" s="145"/>
    </row>
    <row r="110" spans="1:256" s="143" customFormat="1" ht="204.75">
      <c r="A110" s="359">
        <v>100</v>
      </c>
      <c r="B110" s="362" t="s">
        <v>1051</v>
      </c>
      <c r="C110" s="362" t="s">
        <v>1663</v>
      </c>
      <c r="D110" s="365" t="s">
        <v>1430</v>
      </c>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c r="AH110" s="145"/>
      <c r="AI110" s="145"/>
      <c r="AJ110" s="145"/>
      <c r="AK110" s="145"/>
      <c r="AL110" s="145"/>
      <c r="AM110" s="145"/>
      <c r="AN110" s="145"/>
      <c r="AO110" s="145"/>
      <c r="AP110" s="145"/>
      <c r="AQ110" s="145"/>
      <c r="AR110" s="145"/>
      <c r="AS110" s="145"/>
      <c r="AT110" s="145"/>
      <c r="AU110" s="145"/>
      <c r="AV110" s="145"/>
      <c r="AW110" s="145"/>
      <c r="AX110" s="145"/>
      <c r="AY110" s="145"/>
      <c r="AZ110" s="145"/>
      <c r="BA110" s="145"/>
      <c r="BB110" s="145"/>
      <c r="BC110" s="145"/>
      <c r="BD110" s="145"/>
      <c r="BE110" s="145"/>
      <c r="BF110" s="145"/>
      <c r="BG110" s="145"/>
      <c r="BH110" s="145"/>
      <c r="BI110" s="145"/>
      <c r="BJ110" s="145"/>
      <c r="BK110" s="145"/>
      <c r="BL110" s="145"/>
      <c r="BM110" s="145"/>
      <c r="BN110" s="145"/>
      <c r="BO110" s="145"/>
      <c r="BP110" s="145"/>
      <c r="BQ110" s="145"/>
      <c r="BR110" s="145"/>
      <c r="BS110" s="145"/>
      <c r="BT110" s="145"/>
      <c r="BU110" s="145"/>
      <c r="BV110" s="145"/>
      <c r="BW110" s="145"/>
      <c r="BX110" s="145"/>
      <c r="BY110" s="145"/>
      <c r="BZ110" s="145"/>
      <c r="CA110" s="145"/>
      <c r="CB110" s="145"/>
      <c r="CC110" s="145"/>
      <c r="CD110" s="145"/>
      <c r="CE110" s="145"/>
      <c r="CF110" s="145"/>
      <c r="CG110" s="145"/>
      <c r="CH110" s="145"/>
      <c r="CI110" s="145"/>
      <c r="CJ110" s="145"/>
      <c r="CK110" s="145"/>
      <c r="CL110" s="145"/>
      <c r="CM110" s="145"/>
      <c r="CN110" s="145"/>
      <c r="CO110" s="145"/>
      <c r="CP110" s="145"/>
      <c r="CQ110" s="145"/>
      <c r="CR110" s="145"/>
      <c r="CS110" s="145"/>
      <c r="CT110" s="145"/>
      <c r="CU110" s="145"/>
      <c r="CV110" s="145"/>
      <c r="CW110" s="145"/>
      <c r="CX110" s="145"/>
      <c r="CY110" s="145"/>
      <c r="CZ110" s="145"/>
      <c r="DA110" s="145"/>
      <c r="DB110" s="145"/>
      <c r="DC110" s="145"/>
      <c r="DD110" s="145"/>
      <c r="DE110" s="145"/>
      <c r="DF110" s="145"/>
      <c r="DG110" s="145"/>
      <c r="DH110" s="145"/>
      <c r="DI110" s="145"/>
      <c r="DJ110" s="145"/>
      <c r="DK110" s="145"/>
      <c r="DL110" s="145"/>
      <c r="DM110" s="145"/>
      <c r="DN110" s="145"/>
      <c r="DO110" s="145"/>
      <c r="DP110" s="145"/>
      <c r="DQ110" s="145"/>
      <c r="DR110" s="145"/>
      <c r="DS110" s="145"/>
      <c r="DT110" s="145"/>
      <c r="DU110" s="145"/>
      <c r="DV110" s="145"/>
      <c r="DW110" s="145"/>
      <c r="DX110" s="145"/>
      <c r="DY110" s="145"/>
      <c r="DZ110" s="145"/>
      <c r="EA110" s="145"/>
      <c r="EB110" s="145"/>
      <c r="EC110" s="145"/>
      <c r="ED110" s="145"/>
      <c r="EE110" s="145"/>
      <c r="EF110" s="145"/>
      <c r="EG110" s="145"/>
      <c r="EH110" s="145"/>
      <c r="EI110" s="145"/>
      <c r="EJ110" s="145"/>
      <c r="EK110" s="145"/>
      <c r="EL110" s="145"/>
      <c r="EM110" s="145"/>
      <c r="EN110" s="145"/>
      <c r="EO110" s="145"/>
      <c r="EP110" s="145"/>
      <c r="EQ110" s="145"/>
      <c r="ER110" s="145"/>
      <c r="ES110" s="145"/>
      <c r="ET110" s="145"/>
      <c r="EU110" s="145"/>
      <c r="EV110" s="145"/>
      <c r="EW110" s="145"/>
      <c r="EX110" s="145"/>
      <c r="EY110" s="145"/>
      <c r="EZ110" s="145"/>
      <c r="FA110" s="145"/>
      <c r="FB110" s="145"/>
      <c r="FC110" s="145"/>
      <c r="FD110" s="145"/>
      <c r="FE110" s="145"/>
      <c r="FF110" s="145"/>
      <c r="FG110" s="145"/>
      <c r="FH110" s="145"/>
      <c r="FI110" s="145"/>
      <c r="FJ110" s="145"/>
      <c r="FK110" s="145"/>
      <c r="FL110" s="145"/>
      <c r="FM110" s="145"/>
      <c r="FN110" s="145"/>
      <c r="FO110" s="145"/>
      <c r="FP110" s="145"/>
      <c r="FQ110" s="145"/>
      <c r="FR110" s="145"/>
      <c r="FS110" s="145"/>
      <c r="FT110" s="145"/>
      <c r="FU110" s="145"/>
      <c r="FV110" s="145"/>
      <c r="FW110" s="145"/>
      <c r="FX110" s="145"/>
      <c r="FY110" s="145"/>
      <c r="FZ110" s="145"/>
      <c r="GA110" s="145"/>
      <c r="GB110" s="145"/>
      <c r="GC110" s="145"/>
      <c r="GD110" s="145"/>
      <c r="GE110" s="145"/>
      <c r="GF110" s="145"/>
      <c r="GG110" s="145"/>
      <c r="GH110" s="145"/>
      <c r="GI110" s="145"/>
      <c r="GJ110" s="145"/>
      <c r="GK110" s="145"/>
      <c r="GL110" s="145"/>
      <c r="GM110" s="145"/>
      <c r="GN110" s="145"/>
      <c r="GO110" s="145"/>
      <c r="GP110" s="145"/>
      <c r="GQ110" s="145"/>
      <c r="GR110" s="145"/>
      <c r="GS110" s="145"/>
      <c r="GT110" s="145"/>
      <c r="GU110" s="145"/>
      <c r="GV110" s="145"/>
      <c r="GW110" s="145"/>
      <c r="GX110" s="145"/>
      <c r="GY110" s="145"/>
      <c r="GZ110" s="145"/>
      <c r="HA110" s="145"/>
      <c r="HB110" s="145"/>
      <c r="HC110" s="145"/>
      <c r="HD110" s="145"/>
      <c r="HE110" s="145"/>
      <c r="HF110" s="145"/>
      <c r="HG110" s="145"/>
      <c r="HH110" s="145"/>
      <c r="HI110" s="145"/>
      <c r="HJ110" s="145"/>
      <c r="HK110" s="145"/>
      <c r="HL110" s="145"/>
      <c r="HM110" s="145"/>
      <c r="HN110" s="145"/>
      <c r="HO110" s="145"/>
      <c r="HP110" s="145"/>
      <c r="HQ110" s="145"/>
      <c r="HR110" s="145"/>
      <c r="HS110" s="145"/>
      <c r="HT110" s="145"/>
      <c r="HU110" s="145"/>
      <c r="HV110" s="145"/>
      <c r="HW110" s="145"/>
      <c r="HX110" s="145"/>
      <c r="HY110" s="145"/>
      <c r="HZ110" s="145"/>
      <c r="IA110" s="145"/>
      <c r="IB110" s="145"/>
      <c r="IC110" s="145"/>
      <c r="ID110" s="145"/>
      <c r="IE110" s="145"/>
      <c r="IF110" s="145"/>
      <c r="IG110" s="145"/>
      <c r="IH110" s="145"/>
      <c r="II110" s="145"/>
      <c r="IJ110" s="145"/>
      <c r="IK110" s="145"/>
      <c r="IL110" s="145"/>
      <c r="IM110" s="145"/>
      <c r="IN110" s="145"/>
      <c r="IO110" s="145"/>
      <c r="IP110" s="145"/>
      <c r="IQ110" s="145"/>
      <c r="IR110" s="145"/>
      <c r="IS110" s="145"/>
      <c r="IT110" s="145"/>
      <c r="IU110" s="145"/>
      <c r="IV110" s="145"/>
    </row>
    <row r="111" spans="1:256" s="143" customFormat="1" ht="96" customHeight="1">
      <c r="A111" s="359">
        <v>101</v>
      </c>
      <c r="B111" s="362" t="s">
        <v>1051</v>
      </c>
      <c r="C111" s="362" t="s">
        <v>1664</v>
      </c>
      <c r="D111" s="365" t="s">
        <v>1431</v>
      </c>
      <c r="E111" s="145"/>
      <c r="F111" s="145"/>
      <c r="G111" s="145"/>
      <c r="H111" s="145"/>
      <c r="I111" s="145"/>
      <c r="J111" s="145"/>
      <c r="K111" s="145"/>
      <c r="L111" s="145"/>
      <c r="M111" s="145"/>
      <c r="N111" s="145"/>
      <c r="O111" s="145"/>
      <c r="P111" s="145"/>
      <c r="Q111" s="145"/>
      <c r="R111" s="145"/>
      <c r="S111" s="145"/>
      <c r="T111" s="145"/>
      <c r="U111" s="145"/>
      <c r="V111" s="145"/>
      <c r="W111" s="145"/>
      <c r="X111" s="145"/>
      <c r="Y111" s="145"/>
      <c r="Z111" s="145"/>
      <c r="AA111" s="145"/>
      <c r="AB111" s="145"/>
      <c r="AC111" s="145"/>
      <c r="AD111" s="145"/>
      <c r="AE111" s="145"/>
      <c r="AF111" s="145"/>
      <c r="AG111" s="145"/>
      <c r="AH111" s="145"/>
      <c r="AI111" s="145"/>
      <c r="AJ111" s="145"/>
      <c r="AK111" s="145"/>
      <c r="AL111" s="145"/>
      <c r="AM111" s="145"/>
      <c r="AN111" s="145"/>
      <c r="AO111" s="145"/>
      <c r="AP111" s="145"/>
      <c r="AQ111" s="145"/>
      <c r="AR111" s="145"/>
      <c r="AS111" s="145"/>
      <c r="AT111" s="145"/>
      <c r="AU111" s="145"/>
      <c r="AV111" s="145"/>
      <c r="AW111" s="145"/>
      <c r="AX111" s="145"/>
      <c r="AY111" s="145"/>
      <c r="AZ111" s="145"/>
      <c r="BA111" s="145"/>
      <c r="BB111" s="145"/>
      <c r="BC111" s="145"/>
      <c r="BD111" s="145"/>
      <c r="BE111" s="145"/>
      <c r="BF111" s="145"/>
      <c r="BG111" s="145"/>
      <c r="BH111" s="145"/>
      <c r="BI111" s="145"/>
      <c r="BJ111" s="145"/>
      <c r="BK111" s="145"/>
      <c r="BL111" s="145"/>
      <c r="BM111" s="145"/>
      <c r="BN111" s="145"/>
      <c r="BO111" s="145"/>
      <c r="BP111" s="145"/>
      <c r="BQ111" s="145"/>
      <c r="BR111" s="145"/>
      <c r="BS111" s="145"/>
      <c r="BT111" s="145"/>
      <c r="BU111" s="145"/>
      <c r="BV111" s="145"/>
      <c r="BW111" s="145"/>
      <c r="BX111" s="145"/>
      <c r="BY111" s="145"/>
      <c r="BZ111" s="145"/>
      <c r="CA111" s="145"/>
      <c r="CB111" s="145"/>
      <c r="CC111" s="145"/>
      <c r="CD111" s="145"/>
      <c r="CE111" s="145"/>
      <c r="CF111" s="145"/>
      <c r="CG111" s="145"/>
      <c r="CH111" s="145"/>
      <c r="CI111" s="145"/>
      <c r="CJ111" s="145"/>
      <c r="CK111" s="145"/>
      <c r="CL111" s="145"/>
      <c r="CM111" s="145"/>
      <c r="CN111" s="145"/>
      <c r="CO111" s="145"/>
      <c r="CP111" s="145"/>
      <c r="CQ111" s="145"/>
      <c r="CR111" s="145"/>
      <c r="CS111" s="145"/>
      <c r="CT111" s="145"/>
      <c r="CU111" s="145"/>
      <c r="CV111" s="145"/>
      <c r="CW111" s="145"/>
      <c r="CX111" s="145"/>
      <c r="CY111" s="145"/>
      <c r="CZ111" s="145"/>
      <c r="DA111" s="145"/>
      <c r="DB111" s="145"/>
      <c r="DC111" s="145"/>
      <c r="DD111" s="145"/>
      <c r="DE111" s="145"/>
      <c r="DF111" s="145"/>
      <c r="DG111" s="145"/>
      <c r="DH111" s="145"/>
      <c r="DI111" s="145"/>
      <c r="DJ111" s="145"/>
      <c r="DK111" s="145"/>
      <c r="DL111" s="145"/>
      <c r="DM111" s="145"/>
      <c r="DN111" s="145"/>
      <c r="DO111" s="145"/>
      <c r="DP111" s="145"/>
      <c r="DQ111" s="145"/>
      <c r="DR111" s="145"/>
      <c r="DS111" s="145"/>
      <c r="DT111" s="145"/>
      <c r="DU111" s="145"/>
      <c r="DV111" s="145"/>
      <c r="DW111" s="145"/>
      <c r="DX111" s="145"/>
      <c r="DY111" s="145"/>
      <c r="DZ111" s="145"/>
      <c r="EA111" s="145"/>
      <c r="EB111" s="145"/>
      <c r="EC111" s="145"/>
      <c r="ED111" s="145"/>
      <c r="EE111" s="145"/>
      <c r="EF111" s="145"/>
      <c r="EG111" s="145"/>
      <c r="EH111" s="145"/>
      <c r="EI111" s="145"/>
      <c r="EJ111" s="145"/>
      <c r="EK111" s="145"/>
      <c r="EL111" s="145"/>
      <c r="EM111" s="145"/>
      <c r="EN111" s="145"/>
      <c r="EO111" s="145"/>
      <c r="EP111" s="145"/>
      <c r="EQ111" s="145"/>
      <c r="ER111" s="145"/>
      <c r="ES111" s="145"/>
      <c r="ET111" s="145"/>
      <c r="EU111" s="145"/>
      <c r="EV111" s="145"/>
      <c r="EW111" s="145"/>
      <c r="EX111" s="145"/>
      <c r="EY111" s="145"/>
      <c r="EZ111" s="145"/>
      <c r="FA111" s="145"/>
      <c r="FB111" s="145"/>
      <c r="FC111" s="145"/>
      <c r="FD111" s="145"/>
      <c r="FE111" s="145"/>
      <c r="FF111" s="145"/>
      <c r="FG111" s="145"/>
      <c r="FH111" s="145"/>
      <c r="FI111" s="145"/>
      <c r="FJ111" s="145"/>
      <c r="FK111" s="145"/>
      <c r="FL111" s="145"/>
      <c r="FM111" s="145"/>
      <c r="FN111" s="145"/>
      <c r="FO111" s="145"/>
      <c r="FP111" s="145"/>
      <c r="FQ111" s="145"/>
      <c r="FR111" s="145"/>
      <c r="FS111" s="145"/>
      <c r="FT111" s="145"/>
      <c r="FU111" s="145"/>
      <c r="FV111" s="145"/>
      <c r="FW111" s="145"/>
      <c r="FX111" s="145"/>
      <c r="FY111" s="145"/>
      <c r="FZ111" s="145"/>
      <c r="GA111" s="145"/>
      <c r="GB111" s="145"/>
      <c r="GC111" s="145"/>
      <c r="GD111" s="145"/>
      <c r="GE111" s="145"/>
      <c r="GF111" s="145"/>
      <c r="GG111" s="145"/>
      <c r="GH111" s="145"/>
      <c r="GI111" s="145"/>
      <c r="GJ111" s="145"/>
      <c r="GK111" s="145"/>
      <c r="GL111" s="145"/>
      <c r="GM111" s="145"/>
      <c r="GN111" s="145"/>
      <c r="GO111" s="145"/>
      <c r="GP111" s="145"/>
      <c r="GQ111" s="145"/>
      <c r="GR111" s="145"/>
      <c r="GS111" s="145"/>
      <c r="GT111" s="145"/>
      <c r="GU111" s="145"/>
      <c r="GV111" s="145"/>
      <c r="GW111" s="145"/>
      <c r="GX111" s="145"/>
      <c r="GY111" s="145"/>
      <c r="GZ111" s="145"/>
      <c r="HA111" s="145"/>
      <c r="HB111" s="145"/>
      <c r="HC111" s="145"/>
      <c r="HD111" s="145"/>
      <c r="HE111" s="145"/>
      <c r="HF111" s="145"/>
      <c r="HG111" s="145"/>
      <c r="HH111" s="145"/>
      <c r="HI111" s="145"/>
      <c r="HJ111" s="145"/>
      <c r="HK111" s="145"/>
      <c r="HL111" s="145"/>
      <c r="HM111" s="145"/>
      <c r="HN111" s="145"/>
      <c r="HO111" s="145"/>
      <c r="HP111" s="145"/>
      <c r="HQ111" s="145"/>
      <c r="HR111" s="145"/>
      <c r="HS111" s="145"/>
      <c r="HT111" s="145"/>
      <c r="HU111" s="145"/>
      <c r="HV111" s="145"/>
      <c r="HW111" s="145"/>
      <c r="HX111" s="145"/>
      <c r="HY111" s="145"/>
      <c r="HZ111" s="145"/>
      <c r="IA111" s="145"/>
      <c r="IB111" s="145"/>
      <c r="IC111" s="145"/>
      <c r="ID111" s="145"/>
      <c r="IE111" s="145"/>
      <c r="IF111" s="145"/>
      <c r="IG111" s="145"/>
      <c r="IH111" s="145"/>
      <c r="II111" s="145"/>
      <c r="IJ111" s="145"/>
      <c r="IK111" s="145"/>
      <c r="IL111" s="145"/>
      <c r="IM111" s="145"/>
      <c r="IN111" s="145"/>
      <c r="IO111" s="145"/>
      <c r="IP111" s="145"/>
      <c r="IQ111" s="145"/>
      <c r="IR111" s="145"/>
      <c r="IS111" s="145"/>
      <c r="IT111" s="145"/>
      <c r="IU111" s="145"/>
      <c r="IV111" s="145"/>
    </row>
    <row r="112" spans="1:256" s="143" customFormat="1" ht="110.25">
      <c r="A112" s="359">
        <v>102</v>
      </c>
      <c r="B112" s="362" t="s">
        <v>1051</v>
      </c>
      <c r="C112" s="362" t="s">
        <v>1665</v>
      </c>
      <c r="D112" s="376" t="s">
        <v>1432</v>
      </c>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c r="AA112" s="145"/>
      <c r="AB112" s="145"/>
      <c r="AC112" s="145"/>
      <c r="AD112" s="145"/>
      <c r="AE112" s="145"/>
      <c r="AF112" s="145"/>
      <c r="AG112" s="145"/>
      <c r="AH112" s="145"/>
      <c r="AI112" s="145"/>
      <c r="AJ112" s="145"/>
      <c r="AK112" s="145"/>
      <c r="AL112" s="145"/>
      <c r="AM112" s="145"/>
      <c r="AN112" s="145"/>
      <c r="AO112" s="145"/>
      <c r="AP112" s="145"/>
      <c r="AQ112" s="145"/>
      <c r="AR112" s="145"/>
      <c r="AS112" s="145"/>
      <c r="AT112" s="145"/>
      <c r="AU112" s="145"/>
      <c r="AV112" s="145"/>
      <c r="AW112" s="145"/>
      <c r="AX112" s="145"/>
      <c r="AY112" s="145"/>
      <c r="AZ112" s="145"/>
      <c r="BA112" s="145"/>
      <c r="BB112" s="145"/>
      <c r="BC112" s="145"/>
      <c r="BD112" s="145"/>
      <c r="BE112" s="145"/>
      <c r="BF112" s="145"/>
      <c r="BG112" s="145"/>
      <c r="BH112" s="145"/>
      <c r="BI112" s="145"/>
      <c r="BJ112" s="145"/>
      <c r="BK112" s="145"/>
      <c r="BL112" s="145"/>
      <c r="BM112" s="145"/>
      <c r="BN112" s="145"/>
      <c r="BO112" s="145"/>
      <c r="BP112" s="145"/>
      <c r="BQ112" s="145"/>
      <c r="BR112" s="145"/>
      <c r="BS112" s="145"/>
      <c r="BT112" s="145"/>
      <c r="BU112" s="145"/>
      <c r="BV112" s="145"/>
      <c r="BW112" s="145"/>
      <c r="BX112" s="145"/>
      <c r="BY112" s="145"/>
      <c r="BZ112" s="145"/>
      <c r="CA112" s="145"/>
      <c r="CB112" s="145"/>
      <c r="CC112" s="145"/>
      <c r="CD112" s="145"/>
      <c r="CE112" s="145"/>
      <c r="CF112" s="145"/>
      <c r="CG112" s="145"/>
      <c r="CH112" s="145"/>
      <c r="CI112" s="145"/>
      <c r="CJ112" s="145"/>
      <c r="CK112" s="145"/>
      <c r="CL112" s="145"/>
      <c r="CM112" s="145"/>
      <c r="CN112" s="145"/>
      <c r="CO112" s="145"/>
      <c r="CP112" s="145"/>
      <c r="CQ112" s="145"/>
      <c r="CR112" s="145"/>
      <c r="CS112" s="145"/>
      <c r="CT112" s="145"/>
      <c r="CU112" s="145"/>
      <c r="CV112" s="145"/>
      <c r="CW112" s="145"/>
      <c r="CX112" s="145"/>
      <c r="CY112" s="145"/>
      <c r="CZ112" s="145"/>
      <c r="DA112" s="145"/>
      <c r="DB112" s="145"/>
      <c r="DC112" s="145"/>
      <c r="DD112" s="145"/>
      <c r="DE112" s="145"/>
      <c r="DF112" s="145"/>
      <c r="DG112" s="145"/>
      <c r="DH112" s="145"/>
      <c r="DI112" s="145"/>
      <c r="DJ112" s="145"/>
      <c r="DK112" s="145"/>
      <c r="DL112" s="145"/>
      <c r="DM112" s="145"/>
      <c r="DN112" s="145"/>
      <c r="DO112" s="145"/>
      <c r="DP112" s="145"/>
      <c r="DQ112" s="145"/>
      <c r="DR112" s="145"/>
      <c r="DS112" s="145"/>
      <c r="DT112" s="145"/>
      <c r="DU112" s="145"/>
      <c r="DV112" s="145"/>
      <c r="DW112" s="145"/>
      <c r="DX112" s="145"/>
      <c r="DY112" s="145"/>
      <c r="DZ112" s="145"/>
      <c r="EA112" s="145"/>
      <c r="EB112" s="145"/>
      <c r="EC112" s="145"/>
      <c r="ED112" s="145"/>
      <c r="EE112" s="145"/>
      <c r="EF112" s="145"/>
      <c r="EG112" s="145"/>
      <c r="EH112" s="145"/>
      <c r="EI112" s="145"/>
      <c r="EJ112" s="145"/>
      <c r="EK112" s="145"/>
      <c r="EL112" s="145"/>
      <c r="EM112" s="145"/>
      <c r="EN112" s="145"/>
      <c r="EO112" s="145"/>
      <c r="EP112" s="145"/>
      <c r="EQ112" s="145"/>
      <c r="ER112" s="145"/>
      <c r="ES112" s="145"/>
      <c r="ET112" s="145"/>
      <c r="EU112" s="145"/>
      <c r="EV112" s="145"/>
      <c r="EW112" s="145"/>
      <c r="EX112" s="145"/>
      <c r="EY112" s="145"/>
      <c r="EZ112" s="145"/>
      <c r="FA112" s="145"/>
      <c r="FB112" s="145"/>
      <c r="FC112" s="145"/>
      <c r="FD112" s="145"/>
      <c r="FE112" s="145"/>
      <c r="FF112" s="145"/>
      <c r="FG112" s="145"/>
      <c r="FH112" s="145"/>
      <c r="FI112" s="145"/>
      <c r="FJ112" s="145"/>
      <c r="FK112" s="145"/>
      <c r="FL112" s="145"/>
      <c r="FM112" s="145"/>
      <c r="FN112" s="145"/>
      <c r="FO112" s="145"/>
      <c r="FP112" s="145"/>
      <c r="FQ112" s="145"/>
      <c r="FR112" s="145"/>
      <c r="FS112" s="145"/>
      <c r="FT112" s="145"/>
      <c r="FU112" s="145"/>
      <c r="FV112" s="145"/>
      <c r="FW112" s="145"/>
      <c r="FX112" s="145"/>
      <c r="FY112" s="145"/>
      <c r="FZ112" s="145"/>
      <c r="GA112" s="145"/>
      <c r="GB112" s="145"/>
      <c r="GC112" s="145"/>
      <c r="GD112" s="145"/>
      <c r="GE112" s="145"/>
      <c r="GF112" s="145"/>
      <c r="GG112" s="145"/>
      <c r="GH112" s="145"/>
      <c r="GI112" s="145"/>
      <c r="GJ112" s="145"/>
      <c r="GK112" s="145"/>
      <c r="GL112" s="145"/>
      <c r="GM112" s="145"/>
      <c r="GN112" s="145"/>
      <c r="GO112" s="145"/>
      <c r="GP112" s="145"/>
      <c r="GQ112" s="145"/>
      <c r="GR112" s="145"/>
      <c r="GS112" s="145"/>
      <c r="GT112" s="145"/>
      <c r="GU112" s="145"/>
      <c r="GV112" s="145"/>
      <c r="GW112" s="145"/>
      <c r="GX112" s="145"/>
      <c r="GY112" s="145"/>
      <c r="GZ112" s="145"/>
      <c r="HA112" s="145"/>
      <c r="HB112" s="145"/>
      <c r="HC112" s="145"/>
      <c r="HD112" s="145"/>
      <c r="HE112" s="145"/>
      <c r="HF112" s="145"/>
      <c r="HG112" s="145"/>
      <c r="HH112" s="145"/>
      <c r="HI112" s="145"/>
      <c r="HJ112" s="145"/>
      <c r="HK112" s="145"/>
      <c r="HL112" s="145"/>
      <c r="HM112" s="145"/>
      <c r="HN112" s="145"/>
      <c r="HO112" s="145"/>
      <c r="HP112" s="145"/>
      <c r="HQ112" s="145"/>
      <c r="HR112" s="145"/>
      <c r="HS112" s="145"/>
      <c r="HT112" s="145"/>
      <c r="HU112" s="145"/>
      <c r="HV112" s="145"/>
      <c r="HW112" s="145"/>
      <c r="HX112" s="145"/>
      <c r="HY112" s="145"/>
      <c r="HZ112" s="145"/>
      <c r="IA112" s="145"/>
      <c r="IB112" s="145"/>
      <c r="IC112" s="145"/>
      <c r="ID112" s="145"/>
      <c r="IE112" s="145"/>
      <c r="IF112" s="145"/>
      <c r="IG112" s="145"/>
      <c r="IH112" s="145"/>
      <c r="II112" s="145"/>
      <c r="IJ112" s="145"/>
      <c r="IK112" s="145"/>
      <c r="IL112" s="145"/>
      <c r="IM112" s="145"/>
      <c r="IN112" s="145"/>
      <c r="IO112" s="145"/>
      <c r="IP112" s="145"/>
      <c r="IQ112" s="145"/>
      <c r="IR112" s="145"/>
      <c r="IS112" s="145"/>
      <c r="IT112" s="145"/>
      <c r="IU112" s="145"/>
      <c r="IV112" s="145"/>
    </row>
    <row r="113" spans="1:256" s="143" customFormat="1" ht="66.75" customHeight="1">
      <c r="A113" s="359">
        <v>103</v>
      </c>
      <c r="B113" s="362" t="s">
        <v>1051</v>
      </c>
      <c r="C113" s="362" t="s">
        <v>1666</v>
      </c>
      <c r="D113" s="364" t="s">
        <v>1433</v>
      </c>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c r="AG113" s="145"/>
      <c r="AH113" s="145"/>
      <c r="AI113" s="145"/>
      <c r="AJ113" s="145"/>
      <c r="AK113" s="145"/>
      <c r="AL113" s="145"/>
      <c r="AM113" s="145"/>
      <c r="AN113" s="145"/>
      <c r="AO113" s="145"/>
      <c r="AP113" s="145"/>
      <c r="AQ113" s="145"/>
      <c r="AR113" s="145"/>
      <c r="AS113" s="145"/>
      <c r="AT113" s="145"/>
      <c r="AU113" s="145"/>
      <c r="AV113" s="145"/>
      <c r="AW113" s="145"/>
      <c r="AX113" s="145"/>
      <c r="AY113" s="145"/>
      <c r="AZ113" s="145"/>
      <c r="BA113" s="145"/>
      <c r="BB113" s="145"/>
      <c r="BC113" s="145"/>
      <c r="BD113" s="145"/>
      <c r="BE113" s="145"/>
      <c r="BF113" s="145"/>
      <c r="BG113" s="145"/>
      <c r="BH113" s="145"/>
      <c r="BI113" s="145"/>
      <c r="BJ113" s="145"/>
      <c r="BK113" s="145"/>
      <c r="BL113" s="145"/>
      <c r="BM113" s="145"/>
      <c r="BN113" s="145"/>
      <c r="BO113" s="145"/>
      <c r="BP113" s="145"/>
      <c r="BQ113" s="145"/>
      <c r="BR113" s="145"/>
      <c r="BS113" s="145"/>
      <c r="BT113" s="145"/>
      <c r="BU113" s="145"/>
      <c r="BV113" s="145"/>
      <c r="BW113" s="145"/>
      <c r="BX113" s="145"/>
      <c r="BY113" s="145"/>
      <c r="BZ113" s="145"/>
      <c r="CA113" s="145"/>
      <c r="CB113" s="145"/>
      <c r="CC113" s="145"/>
      <c r="CD113" s="145"/>
      <c r="CE113" s="145"/>
      <c r="CF113" s="145"/>
      <c r="CG113" s="145"/>
      <c r="CH113" s="145"/>
      <c r="CI113" s="145"/>
      <c r="CJ113" s="145"/>
      <c r="CK113" s="145"/>
      <c r="CL113" s="145"/>
      <c r="CM113" s="145"/>
      <c r="CN113" s="145"/>
      <c r="CO113" s="145"/>
      <c r="CP113" s="145"/>
      <c r="CQ113" s="145"/>
      <c r="CR113" s="145"/>
      <c r="CS113" s="145"/>
      <c r="CT113" s="145"/>
      <c r="CU113" s="145"/>
      <c r="CV113" s="145"/>
      <c r="CW113" s="145"/>
      <c r="CX113" s="145"/>
      <c r="CY113" s="145"/>
      <c r="CZ113" s="145"/>
      <c r="DA113" s="145"/>
      <c r="DB113" s="145"/>
      <c r="DC113" s="145"/>
      <c r="DD113" s="145"/>
      <c r="DE113" s="145"/>
      <c r="DF113" s="145"/>
      <c r="DG113" s="145"/>
      <c r="DH113" s="145"/>
      <c r="DI113" s="145"/>
      <c r="DJ113" s="145"/>
      <c r="DK113" s="145"/>
      <c r="DL113" s="145"/>
      <c r="DM113" s="145"/>
      <c r="DN113" s="145"/>
      <c r="DO113" s="145"/>
      <c r="DP113" s="145"/>
      <c r="DQ113" s="145"/>
      <c r="DR113" s="145"/>
      <c r="DS113" s="145"/>
      <c r="DT113" s="145"/>
      <c r="DU113" s="145"/>
      <c r="DV113" s="145"/>
      <c r="DW113" s="145"/>
      <c r="DX113" s="145"/>
      <c r="DY113" s="145"/>
      <c r="DZ113" s="145"/>
      <c r="EA113" s="145"/>
      <c r="EB113" s="145"/>
      <c r="EC113" s="145"/>
      <c r="ED113" s="145"/>
      <c r="EE113" s="145"/>
      <c r="EF113" s="145"/>
      <c r="EG113" s="145"/>
      <c r="EH113" s="145"/>
      <c r="EI113" s="145"/>
      <c r="EJ113" s="145"/>
      <c r="EK113" s="145"/>
      <c r="EL113" s="145"/>
      <c r="EM113" s="145"/>
      <c r="EN113" s="145"/>
      <c r="EO113" s="145"/>
      <c r="EP113" s="145"/>
      <c r="EQ113" s="145"/>
      <c r="ER113" s="145"/>
      <c r="ES113" s="145"/>
      <c r="ET113" s="145"/>
      <c r="EU113" s="145"/>
      <c r="EV113" s="145"/>
      <c r="EW113" s="145"/>
      <c r="EX113" s="145"/>
      <c r="EY113" s="145"/>
      <c r="EZ113" s="145"/>
      <c r="FA113" s="145"/>
      <c r="FB113" s="145"/>
      <c r="FC113" s="145"/>
      <c r="FD113" s="145"/>
      <c r="FE113" s="145"/>
      <c r="FF113" s="145"/>
      <c r="FG113" s="145"/>
      <c r="FH113" s="145"/>
      <c r="FI113" s="145"/>
      <c r="FJ113" s="145"/>
      <c r="FK113" s="145"/>
      <c r="FL113" s="145"/>
      <c r="FM113" s="145"/>
      <c r="FN113" s="145"/>
      <c r="FO113" s="145"/>
      <c r="FP113" s="145"/>
      <c r="FQ113" s="145"/>
      <c r="FR113" s="145"/>
      <c r="FS113" s="145"/>
      <c r="FT113" s="145"/>
      <c r="FU113" s="145"/>
      <c r="FV113" s="145"/>
      <c r="FW113" s="145"/>
      <c r="FX113" s="145"/>
      <c r="FY113" s="145"/>
      <c r="FZ113" s="145"/>
      <c r="GA113" s="145"/>
      <c r="GB113" s="145"/>
      <c r="GC113" s="145"/>
      <c r="GD113" s="145"/>
      <c r="GE113" s="145"/>
      <c r="GF113" s="145"/>
      <c r="GG113" s="145"/>
      <c r="GH113" s="145"/>
      <c r="GI113" s="145"/>
      <c r="GJ113" s="145"/>
      <c r="GK113" s="145"/>
      <c r="GL113" s="145"/>
      <c r="GM113" s="145"/>
      <c r="GN113" s="145"/>
      <c r="GO113" s="145"/>
      <c r="GP113" s="145"/>
      <c r="GQ113" s="145"/>
      <c r="GR113" s="145"/>
      <c r="GS113" s="145"/>
      <c r="GT113" s="145"/>
      <c r="GU113" s="145"/>
      <c r="GV113" s="145"/>
      <c r="GW113" s="145"/>
      <c r="GX113" s="145"/>
      <c r="GY113" s="145"/>
      <c r="GZ113" s="145"/>
      <c r="HA113" s="145"/>
      <c r="HB113" s="145"/>
      <c r="HC113" s="145"/>
      <c r="HD113" s="145"/>
      <c r="HE113" s="145"/>
      <c r="HF113" s="145"/>
      <c r="HG113" s="145"/>
      <c r="HH113" s="145"/>
      <c r="HI113" s="145"/>
      <c r="HJ113" s="145"/>
      <c r="HK113" s="145"/>
      <c r="HL113" s="145"/>
      <c r="HM113" s="145"/>
      <c r="HN113" s="145"/>
      <c r="HO113" s="145"/>
      <c r="HP113" s="145"/>
      <c r="HQ113" s="145"/>
      <c r="HR113" s="145"/>
      <c r="HS113" s="145"/>
      <c r="HT113" s="145"/>
      <c r="HU113" s="145"/>
      <c r="HV113" s="145"/>
      <c r="HW113" s="145"/>
      <c r="HX113" s="145"/>
      <c r="HY113" s="145"/>
      <c r="HZ113" s="145"/>
      <c r="IA113" s="145"/>
      <c r="IB113" s="145"/>
      <c r="IC113" s="145"/>
      <c r="ID113" s="145"/>
      <c r="IE113" s="145"/>
      <c r="IF113" s="145"/>
      <c r="IG113" s="145"/>
      <c r="IH113" s="145"/>
      <c r="II113" s="145"/>
      <c r="IJ113" s="145"/>
      <c r="IK113" s="145"/>
      <c r="IL113" s="145"/>
      <c r="IM113" s="145"/>
      <c r="IN113" s="145"/>
      <c r="IO113" s="145"/>
      <c r="IP113" s="145"/>
      <c r="IQ113" s="145"/>
      <c r="IR113" s="145"/>
      <c r="IS113" s="145"/>
      <c r="IT113" s="145"/>
      <c r="IU113" s="145"/>
      <c r="IV113" s="145"/>
    </row>
    <row r="114" spans="1:256" s="143" customFormat="1" ht="81" customHeight="1">
      <c r="A114" s="359">
        <v>104</v>
      </c>
      <c r="B114" s="362" t="s">
        <v>1051</v>
      </c>
      <c r="C114" s="362" t="s">
        <v>1667</v>
      </c>
      <c r="D114" s="376" t="s">
        <v>1434</v>
      </c>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c r="AI114" s="145"/>
      <c r="AJ114" s="145"/>
      <c r="AK114" s="145"/>
      <c r="AL114" s="145"/>
      <c r="AM114" s="145"/>
      <c r="AN114" s="145"/>
      <c r="AO114" s="145"/>
      <c r="AP114" s="145"/>
      <c r="AQ114" s="145"/>
      <c r="AR114" s="145"/>
      <c r="AS114" s="145"/>
      <c r="AT114" s="145"/>
      <c r="AU114" s="145"/>
      <c r="AV114" s="145"/>
      <c r="AW114" s="145"/>
      <c r="AX114" s="145"/>
      <c r="AY114" s="145"/>
      <c r="AZ114" s="145"/>
      <c r="BA114" s="145"/>
      <c r="BB114" s="145"/>
      <c r="BC114" s="145"/>
      <c r="BD114" s="145"/>
      <c r="BE114" s="145"/>
      <c r="BF114" s="145"/>
      <c r="BG114" s="145"/>
      <c r="BH114" s="145"/>
      <c r="BI114" s="145"/>
      <c r="BJ114" s="145"/>
      <c r="BK114" s="145"/>
      <c r="BL114" s="145"/>
      <c r="BM114" s="145"/>
      <c r="BN114" s="145"/>
      <c r="BO114" s="145"/>
      <c r="BP114" s="145"/>
      <c r="BQ114" s="145"/>
      <c r="BR114" s="145"/>
      <c r="BS114" s="145"/>
      <c r="BT114" s="145"/>
      <c r="BU114" s="145"/>
      <c r="BV114" s="145"/>
      <c r="BW114" s="145"/>
      <c r="BX114" s="145"/>
      <c r="BY114" s="145"/>
      <c r="BZ114" s="145"/>
      <c r="CA114" s="145"/>
      <c r="CB114" s="145"/>
      <c r="CC114" s="145"/>
      <c r="CD114" s="145"/>
      <c r="CE114" s="145"/>
      <c r="CF114" s="145"/>
      <c r="CG114" s="145"/>
      <c r="CH114" s="145"/>
      <c r="CI114" s="145"/>
      <c r="CJ114" s="145"/>
      <c r="CK114" s="145"/>
      <c r="CL114" s="145"/>
      <c r="CM114" s="145"/>
      <c r="CN114" s="145"/>
      <c r="CO114" s="145"/>
      <c r="CP114" s="145"/>
      <c r="CQ114" s="145"/>
      <c r="CR114" s="145"/>
      <c r="CS114" s="145"/>
      <c r="CT114" s="145"/>
      <c r="CU114" s="145"/>
      <c r="CV114" s="145"/>
      <c r="CW114" s="145"/>
      <c r="CX114" s="145"/>
      <c r="CY114" s="145"/>
      <c r="CZ114" s="145"/>
      <c r="DA114" s="145"/>
      <c r="DB114" s="145"/>
      <c r="DC114" s="145"/>
      <c r="DD114" s="145"/>
      <c r="DE114" s="145"/>
      <c r="DF114" s="145"/>
      <c r="DG114" s="145"/>
      <c r="DH114" s="145"/>
      <c r="DI114" s="145"/>
      <c r="DJ114" s="145"/>
      <c r="DK114" s="145"/>
      <c r="DL114" s="145"/>
      <c r="DM114" s="145"/>
      <c r="DN114" s="145"/>
      <c r="DO114" s="145"/>
      <c r="DP114" s="145"/>
      <c r="DQ114" s="145"/>
      <c r="DR114" s="145"/>
      <c r="DS114" s="145"/>
      <c r="DT114" s="145"/>
      <c r="DU114" s="145"/>
      <c r="DV114" s="145"/>
      <c r="DW114" s="145"/>
      <c r="DX114" s="145"/>
      <c r="DY114" s="145"/>
      <c r="DZ114" s="145"/>
      <c r="EA114" s="145"/>
      <c r="EB114" s="145"/>
      <c r="EC114" s="145"/>
      <c r="ED114" s="145"/>
      <c r="EE114" s="145"/>
      <c r="EF114" s="145"/>
      <c r="EG114" s="145"/>
      <c r="EH114" s="145"/>
      <c r="EI114" s="145"/>
      <c r="EJ114" s="145"/>
      <c r="EK114" s="145"/>
      <c r="EL114" s="145"/>
      <c r="EM114" s="145"/>
      <c r="EN114" s="145"/>
      <c r="EO114" s="145"/>
      <c r="EP114" s="145"/>
      <c r="EQ114" s="145"/>
      <c r="ER114" s="145"/>
      <c r="ES114" s="145"/>
      <c r="ET114" s="145"/>
      <c r="EU114" s="145"/>
      <c r="EV114" s="145"/>
      <c r="EW114" s="145"/>
      <c r="EX114" s="145"/>
      <c r="EY114" s="145"/>
      <c r="EZ114" s="145"/>
      <c r="FA114" s="145"/>
      <c r="FB114" s="145"/>
      <c r="FC114" s="145"/>
      <c r="FD114" s="145"/>
      <c r="FE114" s="145"/>
      <c r="FF114" s="145"/>
      <c r="FG114" s="145"/>
      <c r="FH114" s="145"/>
      <c r="FI114" s="145"/>
      <c r="FJ114" s="145"/>
      <c r="FK114" s="145"/>
      <c r="FL114" s="145"/>
      <c r="FM114" s="145"/>
      <c r="FN114" s="145"/>
      <c r="FO114" s="145"/>
      <c r="FP114" s="145"/>
      <c r="FQ114" s="145"/>
      <c r="FR114" s="145"/>
      <c r="FS114" s="145"/>
      <c r="FT114" s="145"/>
      <c r="FU114" s="145"/>
      <c r="FV114" s="145"/>
      <c r="FW114" s="145"/>
      <c r="FX114" s="145"/>
      <c r="FY114" s="145"/>
      <c r="FZ114" s="145"/>
      <c r="GA114" s="145"/>
      <c r="GB114" s="145"/>
      <c r="GC114" s="145"/>
      <c r="GD114" s="145"/>
      <c r="GE114" s="145"/>
      <c r="GF114" s="145"/>
      <c r="GG114" s="145"/>
      <c r="GH114" s="145"/>
      <c r="GI114" s="145"/>
      <c r="GJ114" s="145"/>
      <c r="GK114" s="145"/>
      <c r="GL114" s="145"/>
      <c r="GM114" s="145"/>
      <c r="GN114" s="145"/>
      <c r="GO114" s="145"/>
      <c r="GP114" s="145"/>
      <c r="GQ114" s="145"/>
      <c r="GR114" s="145"/>
      <c r="GS114" s="145"/>
      <c r="GT114" s="145"/>
      <c r="GU114" s="145"/>
      <c r="GV114" s="145"/>
      <c r="GW114" s="145"/>
      <c r="GX114" s="145"/>
      <c r="GY114" s="145"/>
      <c r="GZ114" s="145"/>
      <c r="HA114" s="145"/>
      <c r="HB114" s="145"/>
      <c r="HC114" s="145"/>
      <c r="HD114" s="145"/>
      <c r="HE114" s="145"/>
      <c r="HF114" s="145"/>
      <c r="HG114" s="145"/>
      <c r="HH114" s="145"/>
      <c r="HI114" s="145"/>
      <c r="HJ114" s="145"/>
      <c r="HK114" s="145"/>
      <c r="HL114" s="145"/>
      <c r="HM114" s="145"/>
      <c r="HN114" s="145"/>
      <c r="HO114" s="145"/>
      <c r="HP114" s="145"/>
      <c r="HQ114" s="145"/>
      <c r="HR114" s="145"/>
      <c r="HS114" s="145"/>
      <c r="HT114" s="145"/>
      <c r="HU114" s="145"/>
      <c r="HV114" s="145"/>
      <c r="HW114" s="145"/>
      <c r="HX114" s="145"/>
      <c r="HY114" s="145"/>
      <c r="HZ114" s="145"/>
      <c r="IA114" s="145"/>
      <c r="IB114" s="145"/>
      <c r="IC114" s="145"/>
      <c r="ID114" s="145"/>
      <c r="IE114" s="145"/>
      <c r="IF114" s="145"/>
      <c r="IG114" s="145"/>
      <c r="IH114" s="145"/>
      <c r="II114" s="145"/>
      <c r="IJ114" s="145"/>
      <c r="IK114" s="145"/>
      <c r="IL114" s="145"/>
      <c r="IM114" s="145"/>
      <c r="IN114" s="145"/>
      <c r="IO114" s="145"/>
      <c r="IP114" s="145"/>
      <c r="IQ114" s="145"/>
      <c r="IR114" s="145"/>
      <c r="IS114" s="145"/>
      <c r="IT114" s="145"/>
      <c r="IU114" s="145"/>
      <c r="IV114" s="145"/>
    </row>
    <row r="115" spans="1:256" s="143" customFormat="1" ht="126">
      <c r="A115" s="359">
        <v>105</v>
      </c>
      <c r="B115" s="362" t="s">
        <v>1051</v>
      </c>
      <c r="C115" s="362" t="s">
        <v>1668</v>
      </c>
      <c r="D115" s="376" t="s">
        <v>1435</v>
      </c>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c r="AA115" s="145"/>
      <c r="AB115" s="145"/>
      <c r="AC115" s="145"/>
      <c r="AD115" s="145"/>
      <c r="AE115" s="145"/>
      <c r="AF115" s="145"/>
      <c r="AG115" s="145"/>
      <c r="AH115" s="145"/>
      <c r="AI115" s="145"/>
      <c r="AJ115" s="145"/>
      <c r="AK115" s="145"/>
      <c r="AL115" s="145"/>
      <c r="AM115" s="145"/>
      <c r="AN115" s="145"/>
      <c r="AO115" s="145"/>
      <c r="AP115" s="145"/>
      <c r="AQ115" s="145"/>
      <c r="AR115" s="145"/>
      <c r="AS115" s="145"/>
      <c r="AT115" s="145"/>
      <c r="AU115" s="145"/>
      <c r="AV115" s="145"/>
      <c r="AW115" s="145"/>
      <c r="AX115" s="145"/>
      <c r="AY115" s="145"/>
      <c r="AZ115" s="145"/>
      <c r="BA115" s="145"/>
      <c r="BB115" s="145"/>
      <c r="BC115" s="145"/>
      <c r="BD115" s="145"/>
      <c r="BE115" s="145"/>
      <c r="BF115" s="145"/>
      <c r="BG115" s="145"/>
      <c r="BH115" s="145"/>
      <c r="BI115" s="145"/>
      <c r="BJ115" s="145"/>
      <c r="BK115" s="145"/>
      <c r="BL115" s="145"/>
      <c r="BM115" s="145"/>
      <c r="BN115" s="145"/>
      <c r="BO115" s="145"/>
      <c r="BP115" s="145"/>
      <c r="BQ115" s="145"/>
      <c r="BR115" s="145"/>
      <c r="BS115" s="145"/>
      <c r="BT115" s="145"/>
      <c r="BU115" s="145"/>
      <c r="BV115" s="145"/>
      <c r="BW115" s="145"/>
      <c r="BX115" s="145"/>
      <c r="BY115" s="145"/>
      <c r="BZ115" s="145"/>
      <c r="CA115" s="145"/>
      <c r="CB115" s="145"/>
      <c r="CC115" s="145"/>
      <c r="CD115" s="145"/>
      <c r="CE115" s="145"/>
      <c r="CF115" s="145"/>
      <c r="CG115" s="145"/>
      <c r="CH115" s="145"/>
      <c r="CI115" s="145"/>
      <c r="CJ115" s="145"/>
      <c r="CK115" s="145"/>
      <c r="CL115" s="145"/>
      <c r="CM115" s="145"/>
      <c r="CN115" s="145"/>
      <c r="CO115" s="145"/>
      <c r="CP115" s="145"/>
      <c r="CQ115" s="145"/>
      <c r="CR115" s="145"/>
      <c r="CS115" s="145"/>
      <c r="CT115" s="145"/>
      <c r="CU115" s="145"/>
      <c r="CV115" s="145"/>
      <c r="CW115" s="145"/>
      <c r="CX115" s="145"/>
      <c r="CY115" s="145"/>
      <c r="CZ115" s="145"/>
      <c r="DA115" s="145"/>
      <c r="DB115" s="145"/>
      <c r="DC115" s="145"/>
      <c r="DD115" s="145"/>
      <c r="DE115" s="145"/>
      <c r="DF115" s="145"/>
      <c r="DG115" s="145"/>
      <c r="DH115" s="145"/>
      <c r="DI115" s="145"/>
      <c r="DJ115" s="145"/>
      <c r="DK115" s="145"/>
      <c r="DL115" s="145"/>
      <c r="DM115" s="145"/>
      <c r="DN115" s="145"/>
      <c r="DO115" s="145"/>
      <c r="DP115" s="145"/>
      <c r="DQ115" s="145"/>
      <c r="DR115" s="145"/>
      <c r="DS115" s="145"/>
      <c r="DT115" s="145"/>
      <c r="DU115" s="145"/>
      <c r="DV115" s="145"/>
      <c r="DW115" s="145"/>
      <c r="DX115" s="145"/>
      <c r="DY115" s="145"/>
      <c r="DZ115" s="145"/>
      <c r="EA115" s="145"/>
      <c r="EB115" s="145"/>
      <c r="EC115" s="145"/>
      <c r="ED115" s="145"/>
      <c r="EE115" s="145"/>
      <c r="EF115" s="145"/>
      <c r="EG115" s="145"/>
      <c r="EH115" s="145"/>
      <c r="EI115" s="145"/>
      <c r="EJ115" s="145"/>
      <c r="EK115" s="145"/>
      <c r="EL115" s="145"/>
      <c r="EM115" s="145"/>
      <c r="EN115" s="145"/>
      <c r="EO115" s="145"/>
      <c r="EP115" s="145"/>
      <c r="EQ115" s="145"/>
      <c r="ER115" s="145"/>
      <c r="ES115" s="145"/>
      <c r="ET115" s="145"/>
      <c r="EU115" s="145"/>
      <c r="EV115" s="145"/>
      <c r="EW115" s="145"/>
      <c r="EX115" s="145"/>
      <c r="EY115" s="145"/>
      <c r="EZ115" s="145"/>
      <c r="FA115" s="145"/>
      <c r="FB115" s="145"/>
      <c r="FC115" s="145"/>
      <c r="FD115" s="145"/>
      <c r="FE115" s="145"/>
      <c r="FF115" s="145"/>
      <c r="FG115" s="145"/>
      <c r="FH115" s="145"/>
      <c r="FI115" s="145"/>
      <c r="FJ115" s="145"/>
      <c r="FK115" s="145"/>
      <c r="FL115" s="145"/>
      <c r="FM115" s="145"/>
      <c r="FN115" s="145"/>
      <c r="FO115" s="145"/>
      <c r="FP115" s="145"/>
      <c r="FQ115" s="145"/>
      <c r="FR115" s="145"/>
      <c r="FS115" s="145"/>
      <c r="FT115" s="145"/>
      <c r="FU115" s="145"/>
      <c r="FV115" s="145"/>
      <c r="FW115" s="145"/>
      <c r="FX115" s="145"/>
      <c r="FY115" s="145"/>
      <c r="FZ115" s="145"/>
      <c r="GA115" s="145"/>
      <c r="GB115" s="145"/>
      <c r="GC115" s="145"/>
      <c r="GD115" s="145"/>
      <c r="GE115" s="145"/>
      <c r="GF115" s="145"/>
      <c r="GG115" s="145"/>
      <c r="GH115" s="145"/>
      <c r="GI115" s="145"/>
      <c r="GJ115" s="145"/>
      <c r="GK115" s="145"/>
      <c r="GL115" s="145"/>
      <c r="GM115" s="145"/>
      <c r="GN115" s="145"/>
      <c r="GO115" s="145"/>
      <c r="GP115" s="145"/>
      <c r="GQ115" s="145"/>
      <c r="GR115" s="145"/>
      <c r="GS115" s="145"/>
      <c r="GT115" s="145"/>
      <c r="GU115" s="145"/>
      <c r="GV115" s="145"/>
      <c r="GW115" s="145"/>
      <c r="GX115" s="145"/>
      <c r="GY115" s="145"/>
      <c r="GZ115" s="145"/>
      <c r="HA115" s="145"/>
      <c r="HB115" s="145"/>
      <c r="HC115" s="145"/>
      <c r="HD115" s="145"/>
      <c r="HE115" s="145"/>
      <c r="HF115" s="145"/>
      <c r="HG115" s="145"/>
      <c r="HH115" s="145"/>
      <c r="HI115" s="145"/>
      <c r="HJ115" s="145"/>
      <c r="HK115" s="145"/>
      <c r="HL115" s="145"/>
      <c r="HM115" s="145"/>
      <c r="HN115" s="145"/>
      <c r="HO115" s="145"/>
      <c r="HP115" s="145"/>
      <c r="HQ115" s="145"/>
      <c r="HR115" s="145"/>
      <c r="HS115" s="145"/>
      <c r="HT115" s="145"/>
      <c r="HU115" s="145"/>
      <c r="HV115" s="145"/>
      <c r="HW115" s="145"/>
      <c r="HX115" s="145"/>
      <c r="HY115" s="145"/>
      <c r="HZ115" s="145"/>
      <c r="IA115" s="145"/>
      <c r="IB115" s="145"/>
      <c r="IC115" s="145"/>
      <c r="ID115" s="145"/>
      <c r="IE115" s="145"/>
      <c r="IF115" s="145"/>
      <c r="IG115" s="145"/>
      <c r="IH115" s="145"/>
      <c r="II115" s="145"/>
      <c r="IJ115" s="145"/>
      <c r="IK115" s="145"/>
      <c r="IL115" s="145"/>
      <c r="IM115" s="145"/>
      <c r="IN115" s="145"/>
      <c r="IO115" s="145"/>
      <c r="IP115" s="145"/>
      <c r="IQ115" s="145"/>
      <c r="IR115" s="145"/>
      <c r="IS115" s="145"/>
      <c r="IT115" s="145"/>
      <c r="IU115" s="145"/>
      <c r="IV115" s="145"/>
    </row>
    <row r="116" spans="1:4" s="145" customFormat="1" ht="94.5">
      <c r="A116" s="359">
        <v>106</v>
      </c>
      <c r="B116" s="362" t="s">
        <v>1051</v>
      </c>
      <c r="C116" s="362" t="s">
        <v>1669</v>
      </c>
      <c r="D116" s="376" t="s">
        <v>1453</v>
      </c>
    </row>
    <row r="117" spans="1:4" s="145" customFormat="1" ht="94.5">
      <c r="A117" s="359">
        <v>107</v>
      </c>
      <c r="B117" s="362" t="s">
        <v>1051</v>
      </c>
      <c r="C117" s="362" t="s">
        <v>1670</v>
      </c>
      <c r="D117" s="364" t="s">
        <v>200</v>
      </c>
    </row>
    <row r="118" spans="1:4" s="145" customFormat="1" ht="78" customHeight="1">
      <c r="A118" s="359">
        <v>108</v>
      </c>
      <c r="B118" s="362" t="s">
        <v>1051</v>
      </c>
      <c r="C118" s="362" t="s">
        <v>1671</v>
      </c>
      <c r="D118" s="365" t="s">
        <v>201</v>
      </c>
    </row>
    <row r="119" spans="1:4" s="145" customFormat="1" ht="204.75">
      <c r="A119" s="359">
        <v>109</v>
      </c>
      <c r="B119" s="362" t="s">
        <v>1051</v>
      </c>
      <c r="C119" s="362" t="s">
        <v>1672</v>
      </c>
      <c r="D119" s="376" t="s">
        <v>1436</v>
      </c>
    </row>
    <row r="120" spans="1:4" s="145" customFormat="1" ht="110.25">
      <c r="A120" s="359">
        <v>110</v>
      </c>
      <c r="B120" s="362" t="s">
        <v>1051</v>
      </c>
      <c r="C120" s="362" t="s">
        <v>1673</v>
      </c>
      <c r="D120" s="376" t="s">
        <v>1437</v>
      </c>
    </row>
    <row r="121" spans="1:4" s="145" customFormat="1" ht="110.25">
      <c r="A121" s="359">
        <v>111</v>
      </c>
      <c r="B121" s="79">
        <v>791</v>
      </c>
      <c r="C121" s="23" t="s">
        <v>1674</v>
      </c>
      <c r="D121" s="376" t="s">
        <v>1438</v>
      </c>
    </row>
    <row r="122" spans="1:4" s="145" customFormat="1" ht="189">
      <c r="A122" s="359">
        <v>112</v>
      </c>
      <c r="B122" s="362" t="s">
        <v>1051</v>
      </c>
      <c r="C122" s="362" t="s">
        <v>1675</v>
      </c>
      <c r="D122" s="365" t="s">
        <v>1439</v>
      </c>
    </row>
    <row r="123" spans="1:4" s="145" customFormat="1" ht="94.5">
      <c r="A123" s="359">
        <v>113</v>
      </c>
      <c r="B123" s="362" t="s">
        <v>1051</v>
      </c>
      <c r="C123" s="362" t="s">
        <v>1676</v>
      </c>
      <c r="D123" s="364" t="s">
        <v>4</v>
      </c>
    </row>
    <row r="124" spans="1:256" ht="85.5" customHeight="1">
      <c r="A124" s="359">
        <v>114</v>
      </c>
      <c r="B124" s="362" t="s">
        <v>1051</v>
      </c>
      <c r="C124" s="362" t="s">
        <v>1677</v>
      </c>
      <c r="D124" s="364" t="s">
        <v>5</v>
      </c>
      <c r="E124" s="145"/>
      <c r="F124" s="145"/>
      <c r="G124" s="145"/>
      <c r="H124" s="145"/>
      <c r="I124" s="145"/>
      <c r="J124" s="145"/>
      <c r="K124" s="145"/>
      <c r="L124" s="145"/>
      <c r="M124" s="145"/>
      <c r="N124" s="145"/>
      <c r="O124" s="145"/>
      <c r="P124" s="145"/>
      <c r="Q124" s="145"/>
      <c r="R124" s="145"/>
      <c r="S124" s="145"/>
      <c r="T124" s="145"/>
      <c r="U124" s="145"/>
      <c r="V124" s="145"/>
      <c r="W124" s="145"/>
      <c r="X124" s="145"/>
      <c r="Y124" s="145"/>
      <c r="Z124" s="145"/>
      <c r="AA124" s="145"/>
      <c r="AB124" s="145"/>
      <c r="AC124" s="145"/>
      <c r="AD124" s="145"/>
      <c r="AE124" s="145"/>
      <c r="AF124" s="145"/>
      <c r="AG124" s="145"/>
      <c r="AH124" s="145"/>
      <c r="AI124" s="145"/>
      <c r="AJ124" s="145"/>
      <c r="AK124" s="145"/>
      <c r="AL124" s="145"/>
      <c r="AM124" s="145"/>
      <c r="AN124" s="145"/>
      <c r="AO124" s="145"/>
      <c r="AP124" s="145"/>
      <c r="AQ124" s="145"/>
      <c r="AR124" s="145"/>
      <c r="AS124" s="145"/>
      <c r="AT124" s="145"/>
      <c r="AU124" s="145"/>
      <c r="AV124" s="145"/>
      <c r="AW124" s="145"/>
      <c r="AX124" s="145"/>
      <c r="AY124" s="145"/>
      <c r="AZ124" s="145"/>
      <c r="BA124" s="145"/>
      <c r="BB124" s="145"/>
      <c r="BC124" s="145"/>
      <c r="BD124" s="145"/>
      <c r="BE124" s="145"/>
      <c r="BF124" s="145"/>
      <c r="BG124" s="145"/>
      <c r="BH124" s="145"/>
      <c r="BI124" s="145"/>
      <c r="BJ124" s="145"/>
      <c r="BK124" s="145"/>
      <c r="BL124" s="145"/>
      <c r="BM124" s="145"/>
      <c r="BN124" s="145"/>
      <c r="BO124" s="145"/>
      <c r="BP124" s="145"/>
      <c r="BQ124" s="145"/>
      <c r="BR124" s="145"/>
      <c r="BS124" s="145"/>
      <c r="BT124" s="145"/>
      <c r="BU124" s="145"/>
      <c r="BV124" s="145"/>
      <c r="BW124" s="145"/>
      <c r="BX124" s="145"/>
      <c r="BY124" s="145"/>
      <c r="BZ124" s="145"/>
      <c r="CA124" s="145"/>
      <c r="CB124" s="145"/>
      <c r="CC124" s="145"/>
      <c r="CD124" s="145"/>
      <c r="CE124" s="145"/>
      <c r="CF124" s="145"/>
      <c r="CG124" s="145"/>
      <c r="CH124" s="145"/>
      <c r="CI124" s="145"/>
      <c r="CJ124" s="145"/>
      <c r="CK124" s="145"/>
      <c r="CL124" s="145"/>
      <c r="CM124" s="145"/>
      <c r="CN124" s="145"/>
      <c r="CO124" s="145"/>
      <c r="CP124" s="145"/>
      <c r="CQ124" s="145"/>
      <c r="CR124" s="145"/>
      <c r="CS124" s="145"/>
      <c r="CT124" s="145"/>
      <c r="CU124" s="145"/>
      <c r="CV124" s="145"/>
      <c r="CW124" s="145"/>
      <c r="CX124" s="145"/>
      <c r="CY124" s="145"/>
      <c r="CZ124" s="145"/>
      <c r="DA124" s="145"/>
      <c r="DB124" s="145"/>
      <c r="DC124" s="145"/>
      <c r="DD124" s="145"/>
      <c r="DE124" s="145"/>
      <c r="DF124" s="145"/>
      <c r="DG124" s="145"/>
      <c r="DH124" s="145"/>
      <c r="DI124" s="145"/>
      <c r="DJ124" s="145"/>
      <c r="DK124" s="145"/>
      <c r="DL124" s="145"/>
      <c r="DM124" s="145"/>
      <c r="DN124" s="145"/>
      <c r="DO124" s="145"/>
      <c r="DP124" s="145"/>
      <c r="DQ124" s="145"/>
      <c r="DR124" s="145"/>
      <c r="DS124" s="145"/>
      <c r="DT124" s="145"/>
      <c r="DU124" s="145"/>
      <c r="DV124" s="145"/>
      <c r="DW124" s="145"/>
      <c r="DX124" s="145"/>
      <c r="DY124" s="145"/>
      <c r="DZ124" s="145"/>
      <c r="EA124" s="145"/>
      <c r="EB124" s="145"/>
      <c r="EC124" s="145"/>
      <c r="ED124" s="145"/>
      <c r="EE124" s="145"/>
      <c r="EF124" s="145"/>
      <c r="EG124" s="145"/>
      <c r="EH124" s="145"/>
      <c r="EI124" s="145"/>
      <c r="EJ124" s="145"/>
      <c r="EK124" s="145"/>
      <c r="EL124" s="145"/>
      <c r="EM124" s="145"/>
      <c r="EN124" s="145"/>
      <c r="EO124" s="145"/>
      <c r="EP124" s="145"/>
      <c r="EQ124" s="145"/>
      <c r="ER124" s="145"/>
      <c r="ES124" s="145"/>
      <c r="ET124" s="145"/>
      <c r="EU124" s="145"/>
      <c r="EV124" s="145"/>
      <c r="EW124" s="145"/>
      <c r="EX124" s="145"/>
      <c r="EY124" s="145"/>
      <c r="EZ124" s="145"/>
      <c r="FA124" s="145"/>
      <c r="FB124" s="145"/>
      <c r="FC124" s="145"/>
      <c r="FD124" s="145"/>
      <c r="FE124" s="145"/>
      <c r="FF124" s="145"/>
      <c r="FG124" s="145"/>
      <c r="FH124" s="145"/>
      <c r="FI124" s="145"/>
      <c r="FJ124" s="145"/>
      <c r="FK124" s="145"/>
      <c r="FL124" s="145"/>
      <c r="FM124" s="145"/>
      <c r="FN124" s="145"/>
      <c r="FO124" s="145"/>
      <c r="FP124" s="145"/>
      <c r="FQ124" s="145"/>
      <c r="FR124" s="145"/>
      <c r="FS124" s="145"/>
      <c r="FT124" s="145"/>
      <c r="FU124" s="145"/>
      <c r="FV124" s="145"/>
      <c r="FW124" s="145"/>
      <c r="FX124" s="145"/>
      <c r="FY124" s="145"/>
      <c r="FZ124" s="145"/>
      <c r="GA124" s="145"/>
      <c r="GB124" s="145"/>
      <c r="GC124" s="145"/>
      <c r="GD124" s="145"/>
      <c r="GE124" s="145"/>
      <c r="GF124" s="145"/>
      <c r="GG124" s="145"/>
      <c r="GH124" s="145"/>
      <c r="GI124" s="145"/>
      <c r="GJ124" s="145"/>
      <c r="GK124" s="145"/>
      <c r="GL124" s="145"/>
      <c r="GM124" s="145"/>
      <c r="GN124" s="145"/>
      <c r="GO124" s="145"/>
      <c r="GP124" s="145"/>
      <c r="GQ124" s="145"/>
      <c r="GR124" s="145"/>
      <c r="GS124" s="145"/>
      <c r="GT124" s="145"/>
      <c r="GU124" s="145"/>
      <c r="GV124" s="145"/>
      <c r="GW124" s="145"/>
      <c r="GX124" s="145"/>
      <c r="GY124" s="145"/>
      <c r="GZ124" s="145"/>
      <c r="HA124" s="145"/>
      <c r="HB124" s="145"/>
      <c r="HC124" s="145"/>
      <c r="HD124" s="145"/>
      <c r="HE124" s="145"/>
      <c r="HF124" s="145"/>
      <c r="HG124" s="145"/>
      <c r="HH124" s="145"/>
      <c r="HI124" s="145"/>
      <c r="HJ124" s="145"/>
      <c r="HK124" s="145"/>
      <c r="HL124" s="145"/>
      <c r="HM124" s="145"/>
      <c r="HN124" s="145"/>
      <c r="HO124" s="145"/>
      <c r="HP124" s="145"/>
      <c r="HQ124" s="145"/>
      <c r="HR124" s="145"/>
      <c r="HS124" s="145"/>
      <c r="HT124" s="145"/>
      <c r="HU124" s="145"/>
      <c r="HV124" s="145"/>
      <c r="HW124" s="145"/>
      <c r="HX124" s="145"/>
      <c r="HY124" s="145"/>
      <c r="HZ124" s="145"/>
      <c r="IA124" s="145"/>
      <c r="IB124" s="145"/>
      <c r="IC124" s="145"/>
      <c r="ID124" s="145"/>
      <c r="IE124" s="145"/>
      <c r="IF124" s="145"/>
      <c r="IG124" s="145"/>
      <c r="IH124" s="145"/>
      <c r="II124" s="145"/>
      <c r="IJ124" s="145"/>
      <c r="IK124" s="145"/>
      <c r="IL124" s="145"/>
      <c r="IM124" s="145"/>
      <c r="IN124" s="145"/>
      <c r="IO124" s="145"/>
      <c r="IP124" s="145"/>
      <c r="IQ124" s="145"/>
      <c r="IR124" s="145"/>
      <c r="IS124" s="145"/>
      <c r="IT124" s="145"/>
      <c r="IU124" s="145"/>
      <c r="IV124" s="145"/>
    </row>
    <row r="125" spans="1:256" ht="78.75">
      <c r="A125" s="359">
        <v>115</v>
      </c>
      <c r="B125" s="362" t="s">
        <v>1051</v>
      </c>
      <c r="C125" s="362" t="s">
        <v>1678</v>
      </c>
      <c r="D125" s="364" t="s">
        <v>204</v>
      </c>
      <c r="E125" s="145"/>
      <c r="F125" s="145"/>
      <c r="G125" s="145"/>
      <c r="H125" s="145"/>
      <c r="I125" s="145"/>
      <c r="J125" s="145"/>
      <c r="K125" s="145"/>
      <c r="L125" s="145"/>
      <c r="M125" s="145"/>
      <c r="N125" s="145"/>
      <c r="O125" s="145"/>
      <c r="P125" s="145"/>
      <c r="Q125" s="145"/>
      <c r="R125" s="145"/>
      <c r="S125" s="145"/>
      <c r="T125" s="145"/>
      <c r="U125" s="145"/>
      <c r="V125" s="145"/>
      <c r="W125" s="145"/>
      <c r="X125" s="145"/>
      <c r="Y125" s="145"/>
      <c r="Z125" s="145"/>
      <c r="AA125" s="145"/>
      <c r="AB125" s="145"/>
      <c r="AC125" s="145"/>
      <c r="AD125" s="145"/>
      <c r="AE125" s="145"/>
      <c r="AF125" s="145"/>
      <c r="AG125" s="145"/>
      <c r="AH125" s="145"/>
      <c r="AI125" s="145"/>
      <c r="AJ125" s="145"/>
      <c r="AK125" s="145"/>
      <c r="AL125" s="145"/>
      <c r="AM125" s="145"/>
      <c r="AN125" s="145"/>
      <c r="AO125" s="145"/>
      <c r="AP125" s="145"/>
      <c r="AQ125" s="145"/>
      <c r="AR125" s="145"/>
      <c r="AS125" s="145"/>
      <c r="AT125" s="145"/>
      <c r="AU125" s="145"/>
      <c r="AV125" s="145"/>
      <c r="AW125" s="145"/>
      <c r="AX125" s="145"/>
      <c r="AY125" s="145"/>
      <c r="AZ125" s="145"/>
      <c r="BA125" s="145"/>
      <c r="BB125" s="145"/>
      <c r="BC125" s="145"/>
      <c r="BD125" s="145"/>
      <c r="BE125" s="145"/>
      <c r="BF125" s="145"/>
      <c r="BG125" s="145"/>
      <c r="BH125" s="145"/>
      <c r="BI125" s="145"/>
      <c r="BJ125" s="145"/>
      <c r="BK125" s="145"/>
      <c r="BL125" s="145"/>
      <c r="BM125" s="145"/>
      <c r="BN125" s="145"/>
      <c r="BO125" s="145"/>
      <c r="BP125" s="145"/>
      <c r="BQ125" s="145"/>
      <c r="BR125" s="145"/>
      <c r="BS125" s="145"/>
      <c r="BT125" s="145"/>
      <c r="BU125" s="145"/>
      <c r="BV125" s="145"/>
      <c r="BW125" s="145"/>
      <c r="BX125" s="145"/>
      <c r="BY125" s="145"/>
      <c r="BZ125" s="145"/>
      <c r="CA125" s="145"/>
      <c r="CB125" s="145"/>
      <c r="CC125" s="145"/>
      <c r="CD125" s="145"/>
      <c r="CE125" s="145"/>
      <c r="CF125" s="145"/>
      <c r="CG125" s="145"/>
      <c r="CH125" s="145"/>
      <c r="CI125" s="145"/>
      <c r="CJ125" s="145"/>
      <c r="CK125" s="145"/>
      <c r="CL125" s="145"/>
      <c r="CM125" s="145"/>
      <c r="CN125" s="145"/>
      <c r="CO125" s="145"/>
      <c r="CP125" s="145"/>
      <c r="CQ125" s="145"/>
      <c r="CR125" s="145"/>
      <c r="CS125" s="145"/>
      <c r="CT125" s="145"/>
      <c r="CU125" s="145"/>
      <c r="CV125" s="145"/>
      <c r="CW125" s="145"/>
      <c r="CX125" s="145"/>
      <c r="CY125" s="145"/>
      <c r="CZ125" s="145"/>
      <c r="DA125" s="145"/>
      <c r="DB125" s="145"/>
      <c r="DC125" s="145"/>
      <c r="DD125" s="145"/>
      <c r="DE125" s="145"/>
      <c r="DF125" s="145"/>
      <c r="DG125" s="145"/>
      <c r="DH125" s="145"/>
      <c r="DI125" s="145"/>
      <c r="DJ125" s="145"/>
      <c r="DK125" s="145"/>
      <c r="DL125" s="145"/>
      <c r="DM125" s="145"/>
      <c r="DN125" s="145"/>
      <c r="DO125" s="145"/>
      <c r="DP125" s="145"/>
      <c r="DQ125" s="145"/>
      <c r="DR125" s="145"/>
      <c r="DS125" s="145"/>
      <c r="DT125" s="145"/>
      <c r="DU125" s="145"/>
      <c r="DV125" s="145"/>
      <c r="DW125" s="145"/>
      <c r="DX125" s="145"/>
      <c r="DY125" s="145"/>
      <c r="DZ125" s="145"/>
      <c r="EA125" s="145"/>
      <c r="EB125" s="145"/>
      <c r="EC125" s="145"/>
      <c r="ED125" s="145"/>
      <c r="EE125" s="145"/>
      <c r="EF125" s="145"/>
      <c r="EG125" s="145"/>
      <c r="EH125" s="145"/>
      <c r="EI125" s="145"/>
      <c r="EJ125" s="145"/>
      <c r="EK125" s="145"/>
      <c r="EL125" s="145"/>
      <c r="EM125" s="145"/>
      <c r="EN125" s="145"/>
      <c r="EO125" s="145"/>
      <c r="EP125" s="145"/>
      <c r="EQ125" s="145"/>
      <c r="ER125" s="145"/>
      <c r="ES125" s="145"/>
      <c r="ET125" s="145"/>
      <c r="EU125" s="145"/>
      <c r="EV125" s="145"/>
      <c r="EW125" s="145"/>
      <c r="EX125" s="145"/>
      <c r="EY125" s="145"/>
      <c r="EZ125" s="145"/>
      <c r="FA125" s="145"/>
      <c r="FB125" s="145"/>
      <c r="FC125" s="145"/>
      <c r="FD125" s="145"/>
      <c r="FE125" s="145"/>
      <c r="FF125" s="145"/>
      <c r="FG125" s="145"/>
      <c r="FH125" s="145"/>
      <c r="FI125" s="145"/>
      <c r="FJ125" s="145"/>
      <c r="FK125" s="145"/>
      <c r="FL125" s="145"/>
      <c r="FM125" s="145"/>
      <c r="FN125" s="145"/>
      <c r="FO125" s="145"/>
      <c r="FP125" s="145"/>
      <c r="FQ125" s="145"/>
      <c r="FR125" s="145"/>
      <c r="FS125" s="145"/>
      <c r="FT125" s="145"/>
      <c r="FU125" s="145"/>
      <c r="FV125" s="145"/>
      <c r="FW125" s="145"/>
      <c r="FX125" s="145"/>
      <c r="FY125" s="145"/>
      <c r="FZ125" s="145"/>
      <c r="GA125" s="145"/>
      <c r="GB125" s="145"/>
      <c r="GC125" s="145"/>
      <c r="GD125" s="145"/>
      <c r="GE125" s="145"/>
      <c r="GF125" s="145"/>
      <c r="GG125" s="145"/>
      <c r="GH125" s="145"/>
      <c r="GI125" s="145"/>
      <c r="GJ125" s="145"/>
      <c r="GK125" s="145"/>
      <c r="GL125" s="145"/>
      <c r="GM125" s="145"/>
      <c r="GN125" s="145"/>
      <c r="GO125" s="145"/>
      <c r="GP125" s="145"/>
      <c r="GQ125" s="145"/>
      <c r="GR125" s="145"/>
      <c r="GS125" s="145"/>
      <c r="GT125" s="145"/>
      <c r="GU125" s="145"/>
      <c r="GV125" s="145"/>
      <c r="GW125" s="145"/>
      <c r="GX125" s="145"/>
      <c r="GY125" s="145"/>
      <c r="GZ125" s="145"/>
      <c r="HA125" s="145"/>
      <c r="HB125" s="145"/>
      <c r="HC125" s="145"/>
      <c r="HD125" s="145"/>
      <c r="HE125" s="145"/>
      <c r="HF125" s="145"/>
      <c r="HG125" s="145"/>
      <c r="HH125" s="145"/>
      <c r="HI125" s="145"/>
      <c r="HJ125" s="145"/>
      <c r="HK125" s="145"/>
      <c r="HL125" s="145"/>
      <c r="HM125" s="145"/>
      <c r="HN125" s="145"/>
      <c r="HO125" s="145"/>
      <c r="HP125" s="145"/>
      <c r="HQ125" s="145"/>
      <c r="HR125" s="145"/>
      <c r="HS125" s="145"/>
      <c r="HT125" s="145"/>
      <c r="HU125" s="145"/>
      <c r="HV125" s="145"/>
      <c r="HW125" s="145"/>
      <c r="HX125" s="145"/>
      <c r="HY125" s="145"/>
      <c r="HZ125" s="145"/>
      <c r="IA125" s="145"/>
      <c r="IB125" s="145"/>
      <c r="IC125" s="145"/>
      <c r="ID125" s="145"/>
      <c r="IE125" s="145"/>
      <c r="IF125" s="145"/>
      <c r="IG125" s="145"/>
      <c r="IH125" s="145"/>
      <c r="II125" s="145"/>
      <c r="IJ125" s="145"/>
      <c r="IK125" s="145"/>
      <c r="IL125" s="145"/>
      <c r="IM125" s="145"/>
      <c r="IN125" s="145"/>
      <c r="IO125" s="145"/>
      <c r="IP125" s="145"/>
      <c r="IQ125" s="145"/>
      <c r="IR125" s="145"/>
      <c r="IS125" s="145"/>
      <c r="IT125" s="145"/>
      <c r="IU125" s="145"/>
      <c r="IV125" s="145"/>
    </row>
    <row r="126" spans="1:256" ht="78.75">
      <c r="A126" s="359">
        <v>116</v>
      </c>
      <c r="B126" s="362" t="s">
        <v>1051</v>
      </c>
      <c r="C126" s="362" t="s">
        <v>1679</v>
      </c>
      <c r="D126" s="376" t="s">
        <v>1440</v>
      </c>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45"/>
      <c r="AA126" s="145"/>
      <c r="AB126" s="145"/>
      <c r="AC126" s="145"/>
      <c r="AD126" s="145"/>
      <c r="AE126" s="145"/>
      <c r="AF126" s="145"/>
      <c r="AG126" s="145"/>
      <c r="AH126" s="145"/>
      <c r="AI126" s="145"/>
      <c r="AJ126" s="145"/>
      <c r="AK126" s="145"/>
      <c r="AL126" s="145"/>
      <c r="AM126" s="145"/>
      <c r="AN126" s="145"/>
      <c r="AO126" s="145"/>
      <c r="AP126" s="145"/>
      <c r="AQ126" s="145"/>
      <c r="AR126" s="145"/>
      <c r="AS126" s="145"/>
      <c r="AT126" s="145"/>
      <c r="AU126" s="145"/>
      <c r="AV126" s="145"/>
      <c r="AW126" s="145"/>
      <c r="AX126" s="145"/>
      <c r="AY126" s="145"/>
      <c r="AZ126" s="145"/>
      <c r="BA126" s="145"/>
      <c r="BB126" s="145"/>
      <c r="BC126" s="145"/>
      <c r="BD126" s="145"/>
      <c r="BE126" s="145"/>
      <c r="BF126" s="145"/>
      <c r="BG126" s="145"/>
      <c r="BH126" s="145"/>
      <c r="BI126" s="145"/>
      <c r="BJ126" s="145"/>
      <c r="BK126" s="145"/>
      <c r="BL126" s="145"/>
      <c r="BM126" s="145"/>
      <c r="BN126" s="145"/>
      <c r="BO126" s="145"/>
      <c r="BP126" s="145"/>
      <c r="BQ126" s="145"/>
      <c r="BR126" s="145"/>
      <c r="BS126" s="145"/>
      <c r="BT126" s="145"/>
      <c r="BU126" s="145"/>
      <c r="BV126" s="145"/>
      <c r="BW126" s="145"/>
      <c r="BX126" s="145"/>
      <c r="BY126" s="145"/>
      <c r="BZ126" s="145"/>
      <c r="CA126" s="145"/>
      <c r="CB126" s="145"/>
      <c r="CC126" s="145"/>
      <c r="CD126" s="145"/>
      <c r="CE126" s="145"/>
      <c r="CF126" s="145"/>
      <c r="CG126" s="145"/>
      <c r="CH126" s="145"/>
      <c r="CI126" s="145"/>
      <c r="CJ126" s="145"/>
      <c r="CK126" s="145"/>
      <c r="CL126" s="145"/>
      <c r="CM126" s="145"/>
      <c r="CN126" s="145"/>
      <c r="CO126" s="145"/>
      <c r="CP126" s="145"/>
      <c r="CQ126" s="145"/>
      <c r="CR126" s="145"/>
      <c r="CS126" s="145"/>
      <c r="CT126" s="145"/>
      <c r="CU126" s="145"/>
      <c r="CV126" s="145"/>
      <c r="CW126" s="145"/>
      <c r="CX126" s="145"/>
      <c r="CY126" s="145"/>
      <c r="CZ126" s="145"/>
      <c r="DA126" s="145"/>
      <c r="DB126" s="145"/>
      <c r="DC126" s="145"/>
      <c r="DD126" s="145"/>
      <c r="DE126" s="145"/>
      <c r="DF126" s="145"/>
      <c r="DG126" s="145"/>
      <c r="DH126" s="145"/>
      <c r="DI126" s="145"/>
      <c r="DJ126" s="145"/>
      <c r="DK126" s="145"/>
      <c r="DL126" s="145"/>
      <c r="DM126" s="145"/>
      <c r="DN126" s="145"/>
      <c r="DO126" s="145"/>
      <c r="DP126" s="145"/>
      <c r="DQ126" s="145"/>
      <c r="DR126" s="145"/>
      <c r="DS126" s="145"/>
      <c r="DT126" s="145"/>
      <c r="DU126" s="145"/>
      <c r="DV126" s="145"/>
      <c r="DW126" s="145"/>
      <c r="DX126" s="145"/>
      <c r="DY126" s="145"/>
      <c r="DZ126" s="145"/>
      <c r="EA126" s="145"/>
      <c r="EB126" s="145"/>
      <c r="EC126" s="145"/>
      <c r="ED126" s="145"/>
      <c r="EE126" s="145"/>
      <c r="EF126" s="145"/>
      <c r="EG126" s="145"/>
      <c r="EH126" s="145"/>
      <c r="EI126" s="145"/>
      <c r="EJ126" s="145"/>
      <c r="EK126" s="145"/>
      <c r="EL126" s="145"/>
      <c r="EM126" s="145"/>
      <c r="EN126" s="145"/>
      <c r="EO126" s="145"/>
      <c r="EP126" s="145"/>
      <c r="EQ126" s="145"/>
      <c r="ER126" s="145"/>
      <c r="ES126" s="145"/>
      <c r="ET126" s="145"/>
      <c r="EU126" s="145"/>
      <c r="EV126" s="145"/>
      <c r="EW126" s="145"/>
      <c r="EX126" s="145"/>
      <c r="EY126" s="145"/>
      <c r="EZ126" s="145"/>
      <c r="FA126" s="145"/>
      <c r="FB126" s="145"/>
      <c r="FC126" s="145"/>
      <c r="FD126" s="145"/>
      <c r="FE126" s="145"/>
      <c r="FF126" s="145"/>
      <c r="FG126" s="145"/>
      <c r="FH126" s="145"/>
      <c r="FI126" s="145"/>
      <c r="FJ126" s="145"/>
      <c r="FK126" s="145"/>
      <c r="FL126" s="145"/>
      <c r="FM126" s="145"/>
      <c r="FN126" s="145"/>
      <c r="FO126" s="145"/>
      <c r="FP126" s="145"/>
      <c r="FQ126" s="145"/>
      <c r="FR126" s="145"/>
      <c r="FS126" s="145"/>
      <c r="FT126" s="145"/>
      <c r="FU126" s="145"/>
      <c r="FV126" s="145"/>
      <c r="FW126" s="145"/>
      <c r="FX126" s="145"/>
      <c r="FY126" s="145"/>
      <c r="FZ126" s="145"/>
      <c r="GA126" s="145"/>
      <c r="GB126" s="145"/>
      <c r="GC126" s="145"/>
      <c r="GD126" s="145"/>
      <c r="GE126" s="145"/>
      <c r="GF126" s="145"/>
      <c r="GG126" s="145"/>
      <c r="GH126" s="145"/>
      <c r="GI126" s="145"/>
      <c r="GJ126" s="145"/>
      <c r="GK126" s="145"/>
      <c r="GL126" s="145"/>
      <c r="GM126" s="145"/>
      <c r="GN126" s="145"/>
      <c r="GO126" s="145"/>
      <c r="GP126" s="145"/>
      <c r="GQ126" s="145"/>
      <c r="GR126" s="145"/>
      <c r="GS126" s="145"/>
      <c r="GT126" s="145"/>
      <c r="GU126" s="145"/>
      <c r="GV126" s="145"/>
      <c r="GW126" s="145"/>
      <c r="GX126" s="145"/>
      <c r="GY126" s="145"/>
      <c r="GZ126" s="145"/>
      <c r="HA126" s="145"/>
      <c r="HB126" s="145"/>
      <c r="HC126" s="145"/>
      <c r="HD126" s="145"/>
      <c r="HE126" s="145"/>
      <c r="HF126" s="145"/>
      <c r="HG126" s="145"/>
      <c r="HH126" s="145"/>
      <c r="HI126" s="145"/>
      <c r="HJ126" s="145"/>
      <c r="HK126" s="145"/>
      <c r="HL126" s="145"/>
      <c r="HM126" s="145"/>
      <c r="HN126" s="145"/>
      <c r="HO126" s="145"/>
      <c r="HP126" s="145"/>
      <c r="HQ126" s="145"/>
      <c r="HR126" s="145"/>
      <c r="HS126" s="145"/>
      <c r="HT126" s="145"/>
      <c r="HU126" s="145"/>
      <c r="HV126" s="145"/>
      <c r="HW126" s="145"/>
      <c r="HX126" s="145"/>
      <c r="HY126" s="145"/>
      <c r="HZ126" s="145"/>
      <c r="IA126" s="145"/>
      <c r="IB126" s="145"/>
      <c r="IC126" s="145"/>
      <c r="ID126" s="145"/>
      <c r="IE126" s="145"/>
      <c r="IF126" s="145"/>
      <c r="IG126" s="145"/>
      <c r="IH126" s="145"/>
      <c r="II126" s="145"/>
      <c r="IJ126" s="145"/>
      <c r="IK126" s="145"/>
      <c r="IL126" s="145"/>
      <c r="IM126" s="145"/>
      <c r="IN126" s="145"/>
      <c r="IO126" s="145"/>
      <c r="IP126" s="145"/>
      <c r="IQ126" s="145"/>
      <c r="IR126" s="145"/>
      <c r="IS126" s="145"/>
      <c r="IT126" s="145"/>
      <c r="IU126" s="145"/>
      <c r="IV126" s="145"/>
    </row>
    <row r="127" spans="1:256" ht="72" customHeight="1">
      <c r="A127" s="359">
        <v>117</v>
      </c>
      <c r="B127" s="362" t="s">
        <v>1051</v>
      </c>
      <c r="C127" s="362" t="s">
        <v>1680</v>
      </c>
      <c r="D127" s="364" t="s">
        <v>6</v>
      </c>
      <c r="E127" s="145"/>
      <c r="F127" s="145"/>
      <c r="G127" s="145"/>
      <c r="H127" s="145"/>
      <c r="I127" s="145"/>
      <c r="J127" s="145"/>
      <c r="K127" s="145"/>
      <c r="L127" s="145"/>
      <c r="M127" s="145"/>
      <c r="N127" s="145"/>
      <c r="O127" s="145"/>
      <c r="P127" s="145"/>
      <c r="Q127" s="145"/>
      <c r="R127" s="145"/>
      <c r="S127" s="145"/>
      <c r="T127" s="145"/>
      <c r="U127" s="145"/>
      <c r="V127" s="145"/>
      <c r="W127" s="145"/>
      <c r="X127" s="145"/>
      <c r="Y127" s="145"/>
      <c r="Z127" s="145"/>
      <c r="AA127" s="145"/>
      <c r="AB127" s="145"/>
      <c r="AC127" s="145"/>
      <c r="AD127" s="145"/>
      <c r="AE127" s="145"/>
      <c r="AF127" s="145"/>
      <c r="AG127" s="145"/>
      <c r="AH127" s="145"/>
      <c r="AI127" s="145"/>
      <c r="AJ127" s="145"/>
      <c r="AK127" s="145"/>
      <c r="AL127" s="145"/>
      <c r="AM127" s="145"/>
      <c r="AN127" s="145"/>
      <c r="AO127" s="145"/>
      <c r="AP127" s="145"/>
      <c r="AQ127" s="145"/>
      <c r="AR127" s="145"/>
      <c r="AS127" s="145"/>
      <c r="AT127" s="145"/>
      <c r="AU127" s="145"/>
      <c r="AV127" s="145"/>
      <c r="AW127" s="145"/>
      <c r="AX127" s="145"/>
      <c r="AY127" s="145"/>
      <c r="AZ127" s="145"/>
      <c r="BA127" s="145"/>
      <c r="BB127" s="145"/>
      <c r="BC127" s="145"/>
      <c r="BD127" s="145"/>
      <c r="BE127" s="145"/>
      <c r="BF127" s="145"/>
      <c r="BG127" s="145"/>
      <c r="BH127" s="145"/>
      <c r="BI127" s="145"/>
      <c r="BJ127" s="145"/>
      <c r="BK127" s="145"/>
      <c r="BL127" s="145"/>
      <c r="BM127" s="145"/>
      <c r="BN127" s="145"/>
      <c r="BO127" s="145"/>
      <c r="BP127" s="145"/>
      <c r="BQ127" s="145"/>
      <c r="BR127" s="145"/>
      <c r="BS127" s="145"/>
      <c r="BT127" s="145"/>
      <c r="BU127" s="145"/>
      <c r="BV127" s="145"/>
      <c r="BW127" s="145"/>
      <c r="BX127" s="145"/>
      <c r="BY127" s="145"/>
      <c r="BZ127" s="145"/>
      <c r="CA127" s="145"/>
      <c r="CB127" s="145"/>
      <c r="CC127" s="145"/>
      <c r="CD127" s="145"/>
      <c r="CE127" s="145"/>
      <c r="CF127" s="145"/>
      <c r="CG127" s="145"/>
      <c r="CH127" s="145"/>
      <c r="CI127" s="145"/>
      <c r="CJ127" s="145"/>
      <c r="CK127" s="145"/>
      <c r="CL127" s="145"/>
      <c r="CM127" s="145"/>
      <c r="CN127" s="145"/>
      <c r="CO127" s="145"/>
      <c r="CP127" s="145"/>
      <c r="CQ127" s="145"/>
      <c r="CR127" s="145"/>
      <c r="CS127" s="145"/>
      <c r="CT127" s="145"/>
      <c r="CU127" s="145"/>
      <c r="CV127" s="145"/>
      <c r="CW127" s="145"/>
      <c r="CX127" s="145"/>
      <c r="CY127" s="145"/>
      <c r="CZ127" s="145"/>
      <c r="DA127" s="145"/>
      <c r="DB127" s="145"/>
      <c r="DC127" s="145"/>
      <c r="DD127" s="145"/>
      <c r="DE127" s="145"/>
      <c r="DF127" s="145"/>
      <c r="DG127" s="145"/>
      <c r="DH127" s="145"/>
      <c r="DI127" s="145"/>
      <c r="DJ127" s="145"/>
      <c r="DK127" s="145"/>
      <c r="DL127" s="145"/>
      <c r="DM127" s="145"/>
      <c r="DN127" s="145"/>
      <c r="DO127" s="145"/>
      <c r="DP127" s="145"/>
      <c r="DQ127" s="145"/>
      <c r="DR127" s="145"/>
      <c r="DS127" s="145"/>
      <c r="DT127" s="145"/>
      <c r="DU127" s="145"/>
      <c r="DV127" s="145"/>
      <c r="DW127" s="145"/>
      <c r="DX127" s="145"/>
      <c r="DY127" s="145"/>
      <c r="DZ127" s="145"/>
      <c r="EA127" s="145"/>
      <c r="EB127" s="145"/>
      <c r="EC127" s="145"/>
      <c r="ED127" s="145"/>
      <c r="EE127" s="145"/>
      <c r="EF127" s="145"/>
      <c r="EG127" s="145"/>
      <c r="EH127" s="145"/>
      <c r="EI127" s="145"/>
      <c r="EJ127" s="145"/>
      <c r="EK127" s="145"/>
      <c r="EL127" s="145"/>
      <c r="EM127" s="145"/>
      <c r="EN127" s="145"/>
      <c r="EO127" s="145"/>
      <c r="EP127" s="145"/>
      <c r="EQ127" s="145"/>
      <c r="ER127" s="145"/>
      <c r="ES127" s="145"/>
      <c r="ET127" s="145"/>
      <c r="EU127" s="145"/>
      <c r="EV127" s="145"/>
      <c r="EW127" s="145"/>
      <c r="EX127" s="145"/>
      <c r="EY127" s="145"/>
      <c r="EZ127" s="145"/>
      <c r="FA127" s="145"/>
      <c r="FB127" s="145"/>
      <c r="FC127" s="145"/>
      <c r="FD127" s="145"/>
      <c r="FE127" s="145"/>
      <c r="FF127" s="145"/>
      <c r="FG127" s="145"/>
      <c r="FH127" s="145"/>
      <c r="FI127" s="145"/>
      <c r="FJ127" s="145"/>
      <c r="FK127" s="145"/>
      <c r="FL127" s="145"/>
      <c r="FM127" s="145"/>
      <c r="FN127" s="145"/>
      <c r="FO127" s="145"/>
      <c r="FP127" s="145"/>
      <c r="FQ127" s="145"/>
      <c r="FR127" s="145"/>
      <c r="FS127" s="145"/>
      <c r="FT127" s="145"/>
      <c r="FU127" s="145"/>
      <c r="FV127" s="145"/>
      <c r="FW127" s="145"/>
      <c r="FX127" s="145"/>
      <c r="FY127" s="145"/>
      <c r="FZ127" s="145"/>
      <c r="GA127" s="145"/>
      <c r="GB127" s="145"/>
      <c r="GC127" s="145"/>
      <c r="GD127" s="145"/>
      <c r="GE127" s="145"/>
      <c r="GF127" s="145"/>
      <c r="GG127" s="145"/>
      <c r="GH127" s="145"/>
      <c r="GI127" s="145"/>
      <c r="GJ127" s="145"/>
      <c r="GK127" s="145"/>
      <c r="GL127" s="145"/>
      <c r="GM127" s="145"/>
      <c r="GN127" s="145"/>
      <c r="GO127" s="145"/>
      <c r="GP127" s="145"/>
      <c r="GQ127" s="145"/>
      <c r="GR127" s="145"/>
      <c r="GS127" s="145"/>
      <c r="GT127" s="145"/>
      <c r="GU127" s="145"/>
      <c r="GV127" s="145"/>
      <c r="GW127" s="145"/>
      <c r="GX127" s="145"/>
      <c r="GY127" s="145"/>
      <c r="GZ127" s="145"/>
      <c r="HA127" s="145"/>
      <c r="HB127" s="145"/>
      <c r="HC127" s="145"/>
      <c r="HD127" s="145"/>
      <c r="HE127" s="145"/>
      <c r="HF127" s="145"/>
      <c r="HG127" s="145"/>
      <c r="HH127" s="145"/>
      <c r="HI127" s="145"/>
      <c r="HJ127" s="145"/>
      <c r="HK127" s="145"/>
      <c r="HL127" s="145"/>
      <c r="HM127" s="145"/>
      <c r="HN127" s="145"/>
      <c r="HO127" s="145"/>
      <c r="HP127" s="145"/>
      <c r="HQ127" s="145"/>
      <c r="HR127" s="145"/>
      <c r="HS127" s="145"/>
      <c r="HT127" s="145"/>
      <c r="HU127" s="145"/>
      <c r="HV127" s="145"/>
      <c r="HW127" s="145"/>
      <c r="HX127" s="145"/>
      <c r="HY127" s="145"/>
      <c r="HZ127" s="145"/>
      <c r="IA127" s="145"/>
      <c r="IB127" s="145"/>
      <c r="IC127" s="145"/>
      <c r="ID127" s="145"/>
      <c r="IE127" s="145"/>
      <c r="IF127" s="145"/>
      <c r="IG127" s="145"/>
      <c r="IH127" s="145"/>
      <c r="II127" s="145"/>
      <c r="IJ127" s="145"/>
      <c r="IK127" s="145"/>
      <c r="IL127" s="145"/>
      <c r="IM127" s="145"/>
      <c r="IN127" s="145"/>
      <c r="IO127" s="145"/>
      <c r="IP127" s="145"/>
      <c r="IQ127" s="145"/>
      <c r="IR127" s="145"/>
      <c r="IS127" s="145"/>
      <c r="IT127" s="145"/>
      <c r="IU127" s="145"/>
      <c r="IV127" s="145"/>
    </row>
    <row r="128" spans="1:256" ht="69.75" customHeight="1">
      <c r="A128" s="359">
        <v>118</v>
      </c>
      <c r="B128" s="362" t="s">
        <v>3</v>
      </c>
      <c r="C128" s="362" t="s">
        <v>1681</v>
      </c>
      <c r="D128" s="364" t="s">
        <v>1374</v>
      </c>
      <c r="E128" s="145"/>
      <c r="F128" s="145"/>
      <c r="G128" s="145"/>
      <c r="H128" s="145"/>
      <c r="I128" s="145"/>
      <c r="J128" s="145"/>
      <c r="K128" s="145"/>
      <c r="L128" s="145"/>
      <c r="M128" s="145"/>
      <c r="N128" s="145"/>
      <c r="O128" s="145"/>
      <c r="P128" s="145"/>
      <c r="Q128" s="145"/>
      <c r="R128" s="145"/>
      <c r="S128" s="145"/>
      <c r="T128" s="145"/>
      <c r="U128" s="145"/>
      <c r="V128" s="145"/>
      <c r="W128" s="145"/>
      <c r="X128" s="145"/>
      <c r="Y128" s="145"/>
      <c r="Z128" s="145"/>
      <c r="AA128" s="145"/>
      <c r="AB128" s="145"/>
      <c r="AC128" s="145"/>
      <c r="AD128" s="145"/>
      <c r="AE128" s="145"/>
      <c r="AF128" s="145"/>
      <c r="AG128" s="145"/>
      <c r="AH128" s="145"/>
      <c r="AI128" s="145"/>
      <c r="AJ128" s="145"/>
      <c r="AK128" s="145"/>
      <c r="AL128" s="145"/>
      <c r="AM128" s="145"/>
      <c r="AN128" s="145"/>
      <c r="AO128" s="145"/>
      <c r="AP128" s="145"/>
      <c r="AQ128" s="145"/>
      <c r="AR128" s="145"/>
      <c r="AS128" s="145"/>
      <c r="AT128" s="145"/>
      <c r="AU128" s="145"/>
      <c r="AV128" s="145"/>
      <c r="AW128" s="145"/>
      <c r="AX128" s="145"/>
      <c r="AY128" s="145"/>
      <c r="AZ128" s="145"/>
      <c r="BA128" s="145"/>
      <c r="BB128" s="145"/>
      <c r="BC128" s="145"/>
      <c r="BD128" s="145"/>
      <c r="BE128" s="145"/>
      <c r="BF128" s="145"/>
      <c r="BG128" s="145"/>
      <c r="BH128" s="145"/>
      <c r="BI128" s="145"/>
      <c r="BJ128" s="145"/>
      <c r="BK128" s="145"/>
      <c r="BL128" s="145"/>
      <c r="BM128" s="145"/>
      <c r="BN128" s="145"/>
      <c r="BO128" s="145"/>
      <c r="BP128" s="145"/>
      <c r="BQ128" s="145"/>
      <c r="BR128" s="145"/>
      <c r="BS128" s="145"/>
      <c r="BT128" s="145"/>
      <c r="BU128" s="145"/>
      <c r="BV128" s="145"/>
      <c r="BW128" s="145"/>
      <c r="BX128" s="145"/>
      <c r="BY128" s="145"/>
      <c r="BZ128" s="145"/>
      <c r="CA128" s="145"/>
      <c r="CB128" s="145"/>
      <c r="CC128" s="145"/>
      <c r="CD128" s="145"/>
      <c r="CE128" s="145"/>
      <c r="CF128" s="145"/>
      <c r="CG128" s="145"/>
      <c r="CH128" s="145"/>
      <c r="CI128" s="145"/>
      <c r="CJ128" s="145"/>
      <c r="CK128" s="145"/>
      <c r="CL128" s="145"/>
      <c r="CM128" s="145"/>
      <c r="CN128" s="145"/>
      <c r="CO128" s="145"/>
      <c r="CP128" s="145"/>
      <c r="CQ128" s="145"/>
      <c r="CR128" s="145"/>
      <c r="CS128" s="145"/>
      <c r="CT128" s="145"/>
      <c r="CU128" s="145"/>
      <c r="CV128" s="145"/>
      <c r="CW128" s="145"/>
      <c r="CX128" s="145"/>
      <c r="CY128" s="145"/>
      <c r="CZ128" s="145"/>
      <c r="DA128" s="145"/>
      <c r="DB128" s="145"/>
      <c r="DC128" s="145"/>
      <c r="DD128" s="145"/>
      <c r="DE128" s="145"/>
      <c r="DF128" s="145"/>
      <c r="DG128" s="145"/>
      <c r="DH128" s="145"/>
      <c r="DI128" s="145"/>
      <c r="DJ128" s="145"/>
      <c r="DK128" s="145"/>
      <c r="DL128" s="145"/>
      <c r="DM128" s="145"/>
      <c r="DN128" s="145"/>
      <c r="DO128" s="145"/>
      <c r="DP128" s="145"/>
      <c r="DQ128" s="145"/>
      <c r="DR128" s="145"/>
      <c r="DS128" s="145"/>
      <c r="DT128" s="145"/>
      <c r="DU128" s="145"/>
      <c r="DV128" s="145"/>
      <c r="DW128" s="145"/>
      <c r="DX128" s="145"/>
      <c r="DY128" s="145"/>
      <c r="DZ128" s="145"/>
      <c r="EA128" s="145"/>
      <c r="EB128" s="145"/>
      <c r="EC128" s="145"/>
      <c r="ED128" s="145"/>
      <c r="EE128" s="145"/>
      <c r="EF128" s="145"/>
      <c r="EG128" s="145"/>
      <c r="EH128" s="145"/>
      <c r="EI128" s="145"/>
      <c r="EJ128" s="145"/>
      <c r="EK128" s="145"/>
      <c r="EL128" s="145"/>
      <c r="EM128" s="145"/>
      <c r="EN128" s="145"/>
      <c r="EO128" s="145"/>
      <c r="EP128" s="145"/>
      <c r="EQ128" s="145"/>
      <c r="ER128" s="145"/>
      <c r="ES128" s="145"/>
      <c r="ET128" s="145"/>
      <c r="EU128" s="145"/>
      <c r="EV128" s="145"/>
      <c r="EW128" s="145"/>
      <c r="EX128" s="145"/>
      <c r="EY128" s="145"/>
      <c r="EZ128" s="145"/>
      <c r="FA128" s="145"/>
      <c r="FB128" s="145"/>
      <c r="FC128" s="145"/>
      <c r="FD128" s="145"/>
      <c r="FE128" s="145"/>
      <c r="FF128" s="145"/>
      <c r="FG128" s="145"/>
      <c r="FH128" s="145"/>
      <c r="FI128" s="145"/>
      <c r="FJ128" s="145"/>
      <c r="FK128" s="145"/>
      <c r="FL128" s="145"/>
      <c r="FM128" s="145"/>
      <c r="FN128" s="145"/>
      <c r="FO128" s="145"/>
      <c r="FP128" s="145"/>
      <c r="FQ128" s="145"/>
      <c r="FR128" s="145"/>
      <c r="FS128" s="145"/>
      <c r="FT128" s="145"/>
      <c r="FU128" s="145"/>
      <c r="FV128" s="145"/>
      <c r="FW128" s="145"/>
      <c r="FX128" s="145"/>
      <c r="FY128" s="145"/>
      <c r="FZ128" s="145"/>
      <c r="GA128" s="145"/>
      <c r="GB128" s="145"/>
      <c r="GC128" s="145"/>
      <c r="GD128" s="145"/>
      <c r="GE128" s="145"/>
      <c r="GF128" s="145"/>
      <c r="GG128" s="145"/>
      <c r="GH128" s="145"/>
      <c r="GI128" s="145"/>
      <c r="GJ128" s="145"/>
      <c r="GK128" s="145"/>
      <c r="GL128" s="145"/>
      <c r="GM128" s="145"/>
      <c r="GN128" s="145"/>
      <c r="GO128" s="145"/>
      <c r="GP128" s="145"/>
      <c r="GQ128" s="145"/>
      <c r="GR128" s="145"/>
      <c r="GS128" s="145"/>
      <c r="GT128" s="145"/>
      <c r="GU128" s="145"/>
      <c r="GV128" s="145"/>
      <c r="GW128" s="145"/>
      <c r="GX128" s="145"/>
      <c r="GY128" s="145"/>
      <c r="GZ128" s="145"/>
      <c r="HA128" s="145"/>
      <c r="HB128" s="145"/>
      <c r="HC128" s="145"/>
      <c r="HD128" s="145"/>
      <c r="HE128" s="145"/>
      <c r="HF128" s="145"/>
      <c r="HG128" s="145"/>
      <c r="HH128" s="145"/>
      <c r="HI128" s="145"/>
      <c r="HJ128" s="145"/>
      <c r="HK128" s="145"/>
      <c r="HL128" s="145"/>
      <c r="HM128" s="145"/>
      <c r="HN128" s="145"/>
      <c r="HO128" s="145"/>
      <c r="HP128" s="145"/>
      <c r="HQ128" s="145"/>
      <c r="HR128" s="145"/>
      <c r="HS128" s="145"/>
      <c r="HT128" s="145"/>
      <c r="HU128" s="145"/>
      <c r="HV128" s="145"/>
      <c r="HW128" s="145"/>
      <c r="HX128" s="145"/>
      <c r="HY128" s="145"/>
      <c r="HZ128" s="145"/>
      <c r="IA128" s="145"/>
      <c r="IB128" s="145"/>
      <c r="IC128" s="145"/>
      <c r="ID128" s="145"/>
      <c r="IE128" s="145"/>
      <c r="IF128" s="145"/>
      <c r="IG128" s="145"/>
      <c r="IH128" s="145"/>
      <c r="II128" s="145"/>
      <c r="IJ128" s="145"/>
      <c r="IK128" s="145"/>
      <c r="IL128" s="145"/>
      <c r="IM128" s="145"/>
      <c r="IN128" s="145"/>
      <c r="IO128" s="145"/>
      <c r="IP128" s="145"/>
      <c r="IQ128" s="145"/>
      <c r="IR128" s="145"/>
      <c r="IS128" s="145"/>
      <c r="IT128" s="145"/>
      <c r="IU128" s="145"/>
      <c r="IV128" s="145"/>
    </row>
    <row r="129" spans="1:256" ht="38.25" customHeight="1">
      <c r="A129" s="359">
        <v>119</v>
      </c>
      <c r="B129" s="362" t="s">
        <v>1051</v>
      </c>
      <c r="C129" s="362" t="s">
        <v>1682</v>
      </c>
      <c r="D129" s="363" t="s">
        <v>208</v>
      </c>
      <c r="E129" s="145"/>
      <c r="F129" s="145"/>
      <c r="G129" s="145"/>
      <c r="H129" s="145"/>
      <c r="I129" s="145"/>
      <c r="J129" s="145"/>
      <c r="K129" s="145"/>
      <c r="L129" s="145"/>
      <c r="M129" s="145"/>
      <c r="N129" s="145"/>
      <c r="O129" s="145"/>
      <c r="P129" s="145"/>
      <c r="Q129" s="145"/>
      <c r="R129" s="145"/>
      <c r="S129" s="145"/>
      <c r="T129" s="145"/>
      <c r="U129" s="145"/>
      <c r="V129" s="145"/>
      <c r="W129" s="145"/>
      <c r="X129" s="145"/>
      <c r="Y129" s="145"/>
      <c r="Z129" s="145"/>
      <c r="AA129" s="145"/>
      <c r="AB129" s="145"/>
      <c r="AC129" s="145"/>
      <c r="AD129" s="145"/>
      <c r="AE129" s="145"/>
      <c r="AF129" s="145"/>
      <c r="AG129" s="145"/>
      <c r="AH129" s="145"/>
      <c r="AI129" s="145"/>
      <c r="AJ129" s="145"/>
      <c r="AK129" s="145"/>
      <c r="AL129" s="145"/>
      <c r="AM129" s="145"/>
      <c r="AN129" s="145"/>
      <c r="AO129" s="145"/>
      <c r="AP129" s="145"/>
      <c r="AQ129" s="145"/>
      <c r="AR129" s="145"/>
      <c r="AS129" s="145"/>
      <c r="AT129" s="145"/>
      <c r="AU129" s="145"/>
      <c r="AV129" s="145"/>
      <c r="AW129" s="145"/>
      <c r="AX129" s="145"/>
      <c r="AY129" s="145"/>
      <c r="AZ129" s="145"/>
      <c r="BA129" s="145"/>
      <c r="BB129" s="145"/>
      <c r="BC129" s="145"/>
      <c r="BD129" s="145"/>
      <c r="BE129" s="145"/>
      <c r="BF129" s="145"/>
      <c r="BG129" s="145"/>
      <c r="BH129" s="145"/>
      <c r="BI129" s="145"/>
      <c r="BJ129" s="145"/>
      <c r="BK129" s="145"/>
      <c r="BL129" s="145"/>
      <c r="BM129" s="145"/>
      <c r="BN129" s="145"/>
      <c r="BO129" s="145"/>
      <c r="BP129" s="145"/>
      <c r="BQ129" s="145"/>
      <c r="BR129" s="145"/>
      <c r="BS129" s="145"/>
      <c r="BT129" s="145"/>
      <c r="BU129" s="145"/>
      <c r="BV129" s="145"/>
      <c r="BW129" s="145"/>
      <c r="BX129" s="145"/>
      <c r="BY129" s="145"/>
      <c r="BZ129" s="145"/>
      <c r="CA129" s="145"/>
      <c r="CB129" s="145"/>
      <c r="CC129" s="145"/>
      <c r="CD129" s="145"/>
      <c r="CE129" s="145"/>
      <c r="CF129" s="145"/>
      <c r="CG129" s="145"/>
      <c r="CH129" s="145"/>
      <c r="CI129" s="145"/>
      <c r="CJ129" s="145"/>
      <c r="CK129" s="145"/>
      <c r="CL129" s="145"/>
      <c r="CM129" s="145"/>
      <c r="CN129" s="145"/>
      <c r="CO129" s="145"/>
      <c r="CP129" s="145"/>
      <c r="CQ129" s="145"/>
      <c r="CR129" s="145"/>
      <c r="CS129" s="145"/>
      <c r="CT129" s="145"/>
      <c r="CU129" s="145"/>
      <c r="CV129" s="145"/>
      <c r="CW129" s="145"/>
      <c r="CX129" s="145"/>
      <c r="CY129" s="145"/>
      <c r="CZ129" s="145"/>
      <c r="DA129" s="145"/>
      <c r="DB129" s="145"/>
      <c r="DC129" s="145"/>
      <c r="DD129" s="145"/>
      <c r="DE129" s="145"/>
      <c r="DF129" s="145"/>
      <c r="DG129" s="145"/>
      <c r="DH129" s="145"/>
      <c r="DI129" s="145"/>
      <c r="DJ129" s="145"/>
      <c r="DK129" s="145"/>
      <c r="DL129" s="145"/>
      <c r="DM129" s="145"/>
      <c r="DN129" s="145"/>
      <c r="DO129" s="145"/>
      <c r="DP129" s="145"/>
      <c r="DQ129" s="145"/>
      <c r="DR129" s="145"/>
      <c r="DS129" s="145"/>
      <c r="DT129" s="145"/>
      <c r="DU129" s="145"/>
      <c r="DV129" s="145"/>
      <c r="DW129" s="145"/>
      <c r="DX129" s="145"/>
      <c r="DY129" s="145"/>
      <c r="DZ129" s="145"/>
      <c r="EA129" s="145"/>
      <c r="EB129" s="145"/>
      <c r="EC129" s="145"/>
      <c r="ED129" s="145"/>
      <c r="EE129" s="145"/>
      <c r="EF129" s="145"/>
      <c r="EG129" s="145"/>
      <c r="EH129" s="145"/>
      <c r="EI129" s="145"/>
      <c r="EJ129" s="145"/>
      <c r="EK129" s="145"/>
      <c r="EL129" s="145"/>
      <c r="EM129" s="145"/>
      <c r="EN129" s="145"/>
      <c r="EO129" s="145"/>
      <c r="EP129" s="145"/>
      <c r="EQ129" s="145"/>
      <c r="ER129" s="145"/>
      <c r="ES129" s="145"/>
      <c r="ET129" s="145"/>
      <c r="EU129" s="145"/>
      <c r="EV129" s="145"/>
      <c r="EW129" s="145"/>
      <c r="EX129" s="145"/>
      <c r="EY129" s="145"/>
      <c r="EZ129" s="145"/>
      <c r="FA129" s="145"/>
      <c r="FB129" s="145"/>
      <c r="FC129" s="145"/>
      <c r="FD129" s="145"/>
      <c r="FE129" s="145"/>
      <c r="FF129" s="145"/>
      <c r="FG129" s="145"/>
      <c r="FH129" s="145"/>
      <c r="FI129" s="145"/>
      <c r="FJ129" s="145"/>
      <c r="FK129" s="145"/>
      <c r="FL129" s="145"/>
      <c r="FM129" s="145"/>
      <c r="FN129" s="145"/>
      <c r="FO129" s="145"/>
      <c r="FP129" s="145"/>
      <c r="FQ129" s="145"/>
      <c r="FR129" s="145"/>
      <c r="FS129" s="145"/>
      <c r="FT129" s="145"/>
      <c r="FU129" s="145"/>
      <c r="FV129" s="145"/>
      <c r="FW129" s="145"/>
      <c r="FX129" s="145"/>
      <c r="FY129" s="145"/>
      <c r="FZ129" s="145"/>
      <c r="GA129" s="145"/>
      <c r="GB129" s="145"/>
      <c r="GC129" s="145"/>
      <c r="GD129" s="145"/>
      <c r="GE129" s="145"/>
      <c r="GF129" s="145"/>
      <c r="GG129" s="145"/>
      <c r="GH129" s="145"/>
      <c r="GI129" s="145"/>
      <c r="GJ129" s="145"/>
      <c r="GK129" s="145"/>
      <c r="GL129" s="145"/>
      <c r="GM129" s="145"/>
      <c r="GN129" s="145"/>
      <c r="GO129" s="145"/>
      <c r="GP129" s="145"/>
      <c r="GQ129" s="145"/>
      <c r="GR129" s="145"/>
      <c r="GS129" s="145"/>
      <c r="GT129" s="145"/>
      <c r="GU129" s="145"/>
      <c r="GV129" s="145"/>
      <c r="GW129" s="145"/>
      <c r="GX129" s="145"/>
      <c r="GY129" s="145"/>
      <c r="GZ129" s="145"/>
      <c r="HA129" s="145"/>
      <c r="HB129" s="145"/>
      <c r="HC129" s="145"/>
      <c r="HD129" s="145"/>
      <c r="HE129" s="145"/>
      <c r="HF129" s="145"/>
      <c r="HG129" s="145"/>
      <c r="HH129" s="145"/>
      <c r="HI129" s="145"/>
      <c r="HJ129" s="145"/>
      <c r="HK129" s="145"/>
      <c r="HL129" s="145"/>
      <c r="HM129" s="145"/>
      <c r="HN129" s="145"/>
      <c r="HO129" s="145"/>
      <c r="HP129" s="145"/>
      <c r="HQ129" s="145"/>
      <c r="HR129" s="145"/>
      <c r="HS129" s="145"/>
      <c r="HT129" s="145"/>
      <c r="HU129" s="145"/>
      <c r="HV129" s="145"/>
      <c r="HW129" s="145"/>
      <c r="HX129" s="145"/>
      <c r="HY129" s="145"/>
      <c r="HZ129" s="145"/>
      <c r="IA129" s="145"/>
      <c r="IB129" s="145"/>
      <c r="IC129" s="145"/>
      <c r="ID129" s="145"/>
      <c r="IE129" s="145"/>
      <c r="IF129" s="145"/>
      <c r="IG129" s="145"/>
      <c r="IH129" s="145"/>
      <c r="II129" s="145"/>
      <c r="IJ129" s="145"/>
      <c r="IK129" s="145"/>
      <c r="IL129" s="145"/>
      <c r="IM129" s="145"/>
      <c r="IN129" s="145"/>
      <c r="IO129" s="145"/>
      <c r="IP129" s="145"/>
      <c r="IQ129" s="145"/>
      <c r="IR129" s="145"/>
      <c r="IS129" s="145"/>
      <c r="IT129" s="145"/>
      <c r="IU129" s="145"/>
      <c r="IV129" s="145"/>
    </row>
    <row r="130" spans="1:256" ht="52.5" customHeight="1">
      <c r="A130" s="359">
        <v>120</v>
      </c>
      <c r="B130" s="362" t="s">
        <v>1051</v>
      </c>
      <c r="C130" s="362" t="s">
        <v>1683</v>
      </c>
      <c r="D130" s="379" t="s">
        <v>1342</v>
      </c>
      <c r="E130" s="145"/>
      <c r="F130" s="145"/>
      <c r="G130" s="145"/>
      <c r="H130" s="145"/>
      <c r="I130" s="145"/>
      <c r="J130" s="145"/>
      <c r="K130" s="145"/>
      <c r="L130" s="145"/>
      <c r="M130" s="145"/>
      <c r="N130" s="145"/>
      <c r="O130" s="145"/>
      <c r="P130" s="145"/>
      <c r="Q130" s="145"/>
      <c r="R130" s="145"/>
      <c r="S130" s="145"/>
      <c r="T130" s="145"/>
      <c r="U130" s="145"/>
      <c r="V130" s="145"/>
      <c r="W130" s="145"/>
      <c r="X130" s="145"/>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5"/>
      <c r="BJ130" s="145"/>
      <c r="BK130" s="145"/>
      <c r="BL130" s="145"/>
      <c r="BM130" s="145"/>
      <c r="BN130" s="145"/>
      <c r="BO130" s="145"/>
      <c r="BP130" s="145"/>
      <c r="BQ130" s="145"/>
      <c r="BR130" s="145"/>
      <c r="BS130" s="145"/>
      <c r="BT130" s="145"/>
      <c r="BU130" s="145"/>
      <c r="BV130" s="145"/>
      <c r="BW130" s="145"/>
      <c r="BX130" s="145"/>
      <c r="BY130" s="145"/>
      <c r="BZ130" s="145"/>
      <c r="CA130" s="145"/>
      <c r="CB130" s="145"/>
      <c r="CC130" s="145"/>
      <c r="CD130" s="145"/>
      <c r="CE130" s="145"/>
      <c r="CF130" s="145"/>
      <c r="CG130" s="145"/>
      <c r="CH130" s="145"/>
      <c r="CI130" s="145"/>
      <c r="CJ130" s="145"/>
      <c r="CK130" s="145"/>
      <c r="CL130" s="145"/>
      <c r="CM130" s="145"/>
      <c r="CN130" s="145"/>
      <c r="CO130" s="145"/>
      <c r="CP130" s="145"/>
      <c r="CQ130" s="145"/>
      <c r="CR130" s="145"/>
      <c r="CS130" s="145"/>
      <c r="CT130" s="145"/>
      <c r="CU130" s="145"/>
      <c r="CV130" s="145"/>
      <c r="CW130" s="145"/>
      <c r="CX130" s="145"/>
      <c r="CY130" s="145"/>
      <c r="CZ130" s="145"/>
      <c r="DA130" s="145"/>
      <c r="DB130" s="145"/>
      <c r="DC130" s="145"/>
      <c r="DD130" s="145"/>
      <c r="DE130" s="145"/>
      <c r="DF130" s="145"/>
      <c r="DG130" s="145"/>
      <c r="DH130" s="145"/>
      <c r="DI130" s="145"/>
      <c r="DJ130" s="145"/>
      <c r="DK130" s="145"/>
      <c r="DL130" s="145"/>
      <c r="DM130" s="145"/>
      <c r="DN130" s="145"/>
      <c r="DO130" s="145"/>
      <c r="DP130" s="145"/>
      <c r="DQ130" s="145"/>
      <c r="DR130" s="145"/>
      <c r="DS130" s="145"/>
      <c r="DT130" s="145"/>
      <c r="DU130" s="145"/>
      <c r="DV130" s="145"/>
      <c r="DW130" s="145"/>
      <c r="DX130" s="145"/>
      <c r="DY130" s="145"/>
      <c r="DZ130" s="145"/>
      <c r="EA130" s="145"/>
      <c r="EB130" s="145"/>
      <c r="EC130" s="145"/>
      <c r="ED130" s="145"/>
      <c r="EE130" s="145"/>
      <c r="EF130" s="145"/>
      <c r="EG130" s="145"/>
      <c r="EH130" s="145"/>
      <c r="EI130" s="145"/>
      <c r="EJ130" s="145"/>
      <c r="EK130" s="145"/>
      <c r="EL130" s="145"/>
      <c r="EM130" s="145"/>
      <c r="EN130" s="145"/>
      <c r="EO130" s="145"/>
      <c r="EP130" s="145"/>
      <c r="EQ130" s="145"/>
      <c r="ER130" s="145"/>
      <c r="ES130" s="145"/>
      <c r="ET130" s="145"/>
      <c r="EU130" s="145"/>
      <c r="EV130" s="145"/>
      <c r="EW130" s="145"/>
      <c r="EX130" s="145"/>
      <c r="EY130" s="145"/>
      <c r="EZ130" s="145"/>
      <c r="FA130" s="145"/>
      <c r="FB130" s="145"/>
      <c r="FC130" s="145"/>
      <c r="FD130" s="145"/>
      <c r="FE130" s="145"/>
      <c r="FF130" s="145"/>
      <c r="FG130" s="145"/>
      <c r="FH130" s="145"/>
      <c r="FI130" s="145"/>
      <c r="FJ130" s="145"/>
      <c r="FK130" s="145"/>
      <c r="FL130" s="145"/>
      <c r="FM130" s="145"/>
      <c r="FN130" s="145"/>
      <c r="FO130" s="145"/>
      <c r="FP130" s="145"/>
      <c r="FQ130" s="145"/>
      <c r="FR130" s="145"/>
      <c r="FS130" s="145"/>
      <c r="FT130" s="145"/>
      <c r="FU130" s="145"/>
      <c r="FV130" s="145"/>
      <c r="FW130" s="145"/>
      <c r="FX130" s="145"/>
      <c r="FY130" s="145"/>
      <c r="FZ130" s="145"/>
      <c r="GA130" s="145"/>
      <c r="GB130" s="145"/>
      <c r="GC130" s="145"/>
      <c r="GD130" s="145"/>
      <c r="GE130" s="145"/>
      <c r="GF130" s="145"/>
      <c r="GG130" s="145"/>
      <c r="GH130" s="145"/>
      <c r="GI130" s="145"/>
      <c r="GJ130" s="145"/>
      <c r="GK130" s="145"/>
      <c r="GL130" s="145"/>
      <c r="GM130" s="145"/>
      <c r="GN130" s="145"/>
      <c r="GO130" s="145"/>
      <c r="GP130" s="145"/>
      <c r="GQ130" s="145"/>
      <c r="GR130" s="145"/>
      <c r="GS130" s="145"/>
      <c r="GT130" s="145"/>
      <c r="GU130" s="145"/>
      <c r="GV130" s="145"/>
      <c r="GW130" s="145"/>
      <c r="GX130" s="145"/>
      <c r="GY130" s="145"/>
      <c r="GZ130" s="145"/>
      <c r="HA130" s="145"/>
      <c r="HB130" s="145"/>
      <c r="HC130" s="145"/>
      <c r="HD130" s="145"/>
      <c r="HE130" s="145"/>
      <c r="HF130" s="145"/>
      <c r="HG130" s="145"/>
      <c r="HH130" s="145"/>
      <c r="HI130" s="145"/>
      <c r="HJ130" s="145"/>
      <c r="HK130" s="145"/>
      <c r="HL130" s="145"/>
      <c r="HM130" s="145"/>
      <c r="HN130" s="145"/>
      <c r="HO130" s="145"/>
      <c r="HP130" s="145"/>
      <c r="HQ130" s="145"/>
      <c r="HR130" s="145"/>
      <c r="HS130" s="145"/>
      <c r="HT130" s="145"/>
      <c r="HU130" s="145"/>
      <c r="HV130" s="145"/>
      <c r="HW130" s="145"/>
      <c r="HX130" s="145"/>
      <c r="HY130" s="145"/>
      <c r="HZ130" s="145"/>
      <c r="IA130" s="145"/>
      <c r="IB130" s="145"/>
      <c r="IC130" s="145"/>
      <c r="ID130" s="145"/>
      <c r="IE130" s="145"/>
      <c r="IF130" s="145"/>
      <c r="IG130" s="145"/>
      <c r="IH130" s="145"/>
      <c r="II130" s="145"/>
      <c r="IJ130" s="145"/>
      <c r="IK130" s="145"/>
      <c r="IL130" s="145"/>
      <c r="IM130" s="145"/>
      <c r="IN130" s="145"/>
      <c r="IO130" s="145"/>
      <c r="IP130" s="145"/>
      <c r="IQ130" s="145"/>
      <c r="IR130" s="145"/>
      <c r="IS130" s="145"/>
      <c r="IT130" s="145"/>
      <c r="IU130" s="145"/>
      <c r="IV130" s="145"/>
    </row>
    <row r="131" spans="1:256" ht="31.5">
      <c r="A131" s="359">
        <v>121</v>
      </c>
      <c r="B131" s="362" t="s">
        <v>1051</v>
      </c>
      <c r="C131" s="362" t="s">
        <v>1684</v>
      </c>
      <c r="D131" s="379" t="s">
        <v>1379</v>
      </c>
      <c r="E131" s="145"/>
      <c r="F131" s="145"/>
      <c r="G131" s="145"/>
      <c r="H131" s="145"/>
      <c r="I131" s="145"/>
      <c r="J131" s="145"/>
      <c r="K131" s="145"/>
      <c r="L131" s="145"/>
      <c r="M131" s="145"/>
      <c r="N131" s="145"/>
      <c r="O131" s="145"/>
      <c r="P131" s="145"/>
      <c r="Q131" s="145"/>
      <c r="R131" s="145"/>
      <c r="S131" s="145"/>
      <c r="T131" s="145"/>
      <c r="U131" s="145"/>
      <c r="V131" s="145"/>
      <c r="W131" s="145"/>
      <c r="X131" s="145"/>
      <c r="Y131" s="145"/>
      <c r="Z131" s="145"/>
      <c r="AA131" s="145"/>
      <c r="AB131" s="145"/>
      <c r="AC131" s="145"/>
      <c r="AD131" s="145"/>
      <c r="AE131" s="145"/>
      <c r="AF131" s="145"/>
      <c r="AG131" s="145"/>
      <c r="AH131" s="145"/>
      <c r="AI131" s="145"/>
      <c r="AJ131" s="145"/>
      <c r="AK131" s="145"/>
      <c r="AL131" s="145"/>
      <c r="AM131" s="145"/>
      <c r="AN131" s="145"/>
      <c r="AO131" s="145"/>
      <c r="AP131" s="145"/>
      <c r="AQ131" s="145"/>
      <c r="AR131" s="145"/>
      <c r="AS131" s="145"/>
      <c r="AT131" s="145"/>
      <c r="AU131" s="145"/>
      <c r="AV131" s="145"/>
      <c r="AW131" s="145"/>
      <c r="AX131" s="145"/>
      <c r="AY131" s="145"/>
      <c r="AZ131" s="145"/>
      <c r="BA131" s="145"/>
      <c r="BB131" s="145"/>
      <c r="BC131" s="145"/>
      <c r="BD131" s="145"/>
      <c r="BE131" s="145"/>
      <c r="BF131" s="145"/>
      <c r="BG131" s="145"/>
      <c r="BH131" s="145"/>
      <c r="BI131" s="145"/>
      <c r="BJ131" s="145"/>
      <c r="BK131" s="145"/>
      <c r="BL131" s="145"/>
      <c r="BM131" s="145"/>
      <c r="BN131" s="145"/>
      <c r="BO131" s="145"/>
      <c r="BP131" s="145"/>
      <c r="BQ131" s="145"/>
      <c r="BR131" s="145"/>
      <c r="BS131" s="145"/>
      <c r="BT131" s="145"/>
      <c r="BU131" s="145"/>
      <c r="BV131" s="145"/>
      <c r="BW131" s="145"/>
      <c r="BX131" s="145"/>
      <c r="BY131" s="145"/>
      <c r="BZ131" s="145"/>
      <c r="CA131" s="145"/>
      <c r="CB131" s="145"/>
      <c r="CC131" s="145"/>
      <c r="CD131" s="145"/>
      <c r="CE131" s="145"/>
      <c r="CF131" s="145"/>
      <c r="CG131" s="145"/>
      <c r="CH131" s="145"/>
      <c r="CI131" s="145"/>
      <c r="CJ131" s="145"/>
      <c r="CK131" s="145"/>
      <c r="CL131" s="145"/>
      <c r="CM131" s="145"/>
      <c r="CN131" s="145"/>
      <c r="CO131" s="145"/>
      <c r="CP131" s="145"/>
      <c r="CQ131" s="145"/>
      <c r="CR131" s="145"/>
      <c r="CS131" s="145"/>
      <c r="CT131" s="145"/>
      <c r="CU131" s="145"/>
      <c r="CV131" s="145"/>
      <c r="CW131" s="145"/>
      <c r="CX131" s="145"/>
      <c r="CY131" s="145"/>
      <c r="CZ131" s="145"/>
      <c r="DA131" s="145"/>
      <c r="DB131" s="145"/>
      <c r="DC131" s="145"/>
      <c r="DD131" s="145"/>
      <c r="DE131" s="145"/>
      <c r="DF131" s="145"/>
      <c r="DG131" s="145"/>
      <c r="DH131" s="145"/>
      <c r="DI131" s="145"/>
      <c r="DJ131" s="145"/>
      <c r="DK131" s="145"/>
      <c r="DL131" s="145"/>
      <c r="DM131" s="145"/>
      <c r="DN131" s="145"/>
      <c r="DO131" s="145"/>
      <c r="DP131" s="145"/>
      <c r="DQ131" s="145"/>
      <c r="DR131" s="145"/>
      <c r="DS131" s="145"/>
      <c r="DT131" s="145"/>
      <c r="DU131" s="145"/>
      <c r="DV131" s="145"/>
      <c r="DW131" s="145"/>
      <c r="DX131" s="145"/>
      <c r="DY131" s="145"/>
      <c r="DZ131" s="145"/>
      <c r="EA131" s="145"/>
      <c r="EB131" s="145"/>
      <c r="EC131" s="145"/>
      <c r="ED131" s="145"/>
      <c r="EE131" s="145"/>
      <c r="EF131" s="145"/>
      <c r="EG131" s="145"/>
      <c r="EH131" s="145"/>
      <c r="EI131" s="145"/>
      <c r="EJ131" s="145"/>
      <c r="EK131" s="145"/>
      <c r="EL131" s="145"/>
      <c r="EM131" s="145"/>
      <c r="EN131" s="145"/>
      <c r="EO131" s="145"/>
      <c r="EP131" s="145"/>
      <c r="EQ131" s="145"/>
      <c r="ER131" s="145"/>
      <c r="ES131" s="145"/>
      <c r="ET131" s="145"/>
      <c r="EU131" s="145"/>
      <c r="EV131" s="145"/>
      <c r="EW131" s="145"/>
      <c r="EX131" s="145"/>
      <c r="EY131" s="145"/>
      <c r="EZ131" s="145"/>
      <c r="FA131" s="145"/>
      <c r="FB131" s="145"/>
      <c r="FC131" s="145"/>
      <c r="FD131" s="145"/>
      <c r="FE131" s="145"/>
      <c r="FF131" s="145"/>
      <c r="FG131" s="145"/>
      <c r="FH131" s="145"/>
      <c r="FI131" s="145"/>
      <c r="FJ131" s="145"/>
      <c r="FK131" s="145"/>
      <c r="FL131" s="145"/>
      <c r="FM131" s="145"/>
      <c r="FN131" s="145"/>
      <c r="FO131" s="145"/>
      <c r="FP131" s="145"/>
      <c r="FQ131" s="145"/>
      <c r="FR131" s="145"/>
      <c r="FS131" s="145"/>
      <c r="FT131" s="145"/>
      <c r="FU131" s="145"/>
      <c r="FV131" s="145"/>
      <c r="FW131" s="145"/>
      <c r="FX131" s="145"/>
      <c r="FY131" s="145"/>
      <c r="FZ131" s="145"/>
      <c r="GA131" s="145"/>
      <c r="GB131" s="145"/>
      <c r="GC131" s="145"/>
      <c r="GD131" s="145"/>
      <c r="GE131" s="145"/>
      <c r="GF131" s="145"/>
      <c r="GG131" s="145"/>
      <c r="GH131" s="145"/>
      <c r="GI131" s="145"/>
      <c r="GJ131" s="145"/>
      <c r="GK131" s="145"/>
      <c r="GL131" s="145"/>
      <c r="GM131" s="145"/>
      <c r="GN131" s="145"/>
      <c r="GO131" s="145"/>
      <c r="GP131" s="145"/>
      <c r="GQ131" s="145"/>
      <c r="GR131" s="145"/>
      <c r="GS131" s="145"/>
      <c r="GT131" s="145"/>
      <c r="GU131" s="145"/>
      <c r="GV131" s="145"/>
      <c r="GW131" s="145"/>
      <c r="GX131" s="145"/>
      <c r="GY131" s="145"/>
      <c r="GZ131" s="145"/>
      <c r="HA131" s="145"/>
      <c r="HB131" s="145"/>
      <c r="HC131" s="145"/>
      <c r="HD131" s="145"/>
      <c r="HE131" s="145"/>
      <c r="HF131" s="145"/>
      <c r="HG131" s="145"/>
      <c r="HH131" s="145"/>
      <c r="HI131" s="145"/>
      <c r="HJ131" s="145"/>
      <c r="HK131" s="145"/>
      <c r="HL131" s="145"/>
      <c r="HM131" s="145"/>
      <c r="HN131" s="145"/>
      <c r="HO131" s="145"/>
      <c r="HP131" s="145"/>
      <c r="HQ131" s="145"/>
      <c r="HR131" s="145"/>
      <c r="HS131" s="145"/>
      <c r="HT131" s="145"/>
      <c r="HU131" s="145"/>
      <c r="HV131" s="145"/>
      <c r="HW131" s="145"/>
      <c r="HX131" s="145"/>
      <c r="HY131" s="145"/>
      <c r="HZ131" s="145"/>
      <c r="IA131" s="145"/>
      <c r="IB131" s="145"/>
      <c r="IC131" s="145"/>
      <c r="ID131" s="145"/>
      <c r="IE131" s="145"/>
      <c r="IF131" s="145"/>
      <c r="IG131" s="145"/>
      <c r="IH131" s="145"/>
      <c r="II131" s="145"/>
      <c r="IJ131" s="145"/>
      <c r="IK131" s="145"/>
      <c r="IL131" s="145"/>
      <c r="IM131" s="145"/>
      <c r="IN131" s="145"/>
      <c r="IO131" s="145"/>
      <c r="IP131" s="145"/>
      <c r="IQ131" s="145"/>
      <c r="IR131" s="145"/>
      <c r="IS131" s="145"/>
      <c r="IT131" s="145"/>
      <c r="IU131" s="145"/>
      <c r="IV131" s="145"/>
    </row>
    <row r="132" spans="1:256" ht="51" customHeight="1">
      <c r="A132" s="359">
        <v>122</v>
      </c>
      <c r="B132" s="362" t="s">
        <v>1051</v>
      </c>
      <c r="C132" s="362" t="s">
        <v>1685</v>
      </c>
      <c r="D132" s="380" t="s">
        <v>1482</v>
      </c>
      <c r="E132" s="143"/>
      <c r="F132" s="143"/>
      <c r="G132" s="143"/>
      <c r="H132" s="143"/>
      <c r="I132" s="143"/>
      <c r="J132" s="143"/>
      <c r="K132" s="143"/>
      <c r="L132" s="143"/>
      <c r="M132" s="143"/>
      <c r="N132" s="143"/>
      <c r="O132" s="143"/>
      <c r="P132" s="143"/>
      <c r="Q132" s="143"/>
      <c r="R132" s="143"/>
      <c r="S132" s="143"/>
      <c r="T132" s="143"/>
      <c r="U132" s="143"/>
      <c r="V132" s="143"/>
      <c r="W132" s="143"/>
      <c r="X132" s="143"/>
      <c r="Y132" s="143"/>
      <c r="Z132" s="143"/>
      <c r="AA132" s="143"/>
      <c r="AB132" s="143"/>
      <c r="AC132" s="143"/>
      <c r="AD132" s="143"/>
      <c r="AE132" s="143"/>
      <c r="AF132" s="143"/>
      <c r="AG132" s="143"/>
      <c r="AH132" s="143"/>
      <c r="AI132" s="143"/>
      <c r="AJ132" s="143"/>
      <c r="AK132" s="143"/>
      <c r="AL132" s="143"/>
      <c r="AM132" s="143"/>
      <c r="AN132" s="143"/>
      <c r="AO132" s="143"/>
      <c r="AP132" s="143"/>
      <c r="AQ132" s="143"/>
      <c r="AR132" s="143"/>
      <c r="AS132" s="143"/>
      <c r="AT132" s="143"/>
      <c r="AU132" s="143"/>
      <c r="AV132" s="143"/>
      <c r="AW132" s="143"/>
      <c r="AX132" s="143"/>
      <c r="AY132" s="143"/>
      <c r="AZ132" s="143"/>
      <c r="BA132" s="143"/>
      <c r="BB132" s="143"/>
      <c r="BC132" s="143"/>
      <c r="BD132" s="143"/>
      <c r="BE132" s="143"/>
      <c r="BF132" s="143"/>
      <c r="BG132" s="143"/>
      <c r="BH132" s="143"/>
      <c r="BI132" s="143"/>
      <c r="BJ132" s="143"/>
      <c r="BK132" s="143"/>
      <c r="BL132" s="143"/>
      <c r="BM132" s="143"/>
      <c r="BN132" s="143"/>
      <c r="BO132" s="143"/>
      <c r="BP132" s="143"/>
      <c r="BQ132" s="143"/>
      <c r="BR132" s="143"/>
      <c r="BS132" s="143"/>
      <c r="BT132" s="143"/>
      <c r="BU132" s="143"/>
      <c r="BV132" s="143"/>
      <c r="BW132" s="143"/>
      <c r="BX132" s="143"/>
      <c r="BY132" s="143"/>
      <c r="BZ132" s="143"/>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43"/>
      <c r="DQ132" s="143"/>
      <c r="DR132" s="143"/>
      <c r="DS132" s="143"/>
      <c r="DT132" s="143"/>
      <c r="DU132" s="143"/>
      <c r="DV132" s="143"/>
      <c r="DW132" s="143"/>
      <c r="DX132" s="143"/>
      <c r="DY132" s="143"/>
      <c r="DZ132" s="143"/>
      <c r="EA132" s="143"/>
      <c r="EB132" s="143"/>
      <c r="EC132" s="143"/>
      <c r="ED132" s="143"/>
      <c r="EE132" s="143"/>
      <c r="EF132" s="143"/>
      <c r="EG132" s="143"/>
      <c r="EH132" s="143"/>
      <c r="EI132" s="143"/>
      <c r="EJ132" s="143"/>
      <c r="EK132" s="143"/>
      <c r="EL132" s="143"/>
      <c r="EM132" s="143"/>
      <c r="EN132" s="143"/>
      <c r="EO132" s="143"/>
      <c r="EP132" s="143"/>
      <c r="EQ132" s="143"/>
      <c r="ER132" s="143"/>
      <c r="ES132" s="143"/>
      <c r="ET132" s="143"/>
      <c r="EU132" s="143"/>
      <c r="EV132" s="143"/>
      <c r="EW132" s="143"/>
      <c r="EX132" s="143"/>
      <c r="EY132" s="143"/>
      <c r="EZ132" s="143"/>
      <c r="FA132" s="143"/>
      <c r="FB132" s="143"/>
      <c r="FC132" s="143"/>
      <c r="FD132" s="143"/>
      <c r="FE132" s="143"/>
      <c r="FF132" s="143"/>
      <c r="FG132" s="143"/>
      <c r="FH132" s="143"/>
      <c r="FI132" s="143"/>
      <c r="FJ132" s="143"/>
      <c r="FK132" s="143"/>
      <c r="FL132" s="143"/>
      <c r="FM132" s="143"/>
      <c r="FN132" s="143"/>
      <c r="FO132" s="143"/>
      <c r="FP132" s="143"/>
      <c r="FQ132" s="143"/>
      <c r="FR132" s="143"/>
      <c r="FS132" s="143"/>
      <c r="FT132" s="143"/>
      <c r="FU132" s="143"/>
      <c r="FV132" s="143"/>
      <c r="FW132" s="143"/>
      <c r="FX132" s="143"/>
      <c r="FY132" s="143"/>
      <c r="FZ132" s="143"/>
      <c r="GA132" s="143"/>
      <c r="GB132" s="143"/>
      <c r="GC132" s="143"/>
      <c r="GD132" s="143"/>
      <c r="GE132" s="143"/>
      <c r="GF132" s="143"/>
      <c r="GG132" s="143"/>
      <c r="GH132" s="143"/>
      <c r="GI132" s="143"/>
      <c r="GJ132" s="143"/>
      <c r="GK132" s="143"/>
      <c r="GL132" s="143"/>
      <c r="GM132" s="143"/>
      <c r="GN132" s="143"/>
      <c r="GO132" s="143"/>
      <c r="GP132" s="143"/>
      <c r="GQ132" s="143"/>
      <c r="GR132" s="143"/>
      <c r="GS132" s="143"/>
      <c r="GT132" s="143"/>
      <c r="GU132" s="143"/>
      <c r="GV132" s="143"/>
      <c r="GW132" s="143"/>
      <c r="GX132" s="143"/>
      <c r="GY132" s="143"/>
      <c r="GZ132" s="143"/>
      <c r="HA132" s="143"/>
      <c r="HB132" s="143"/>
      <c r="HC132" s="143"/>
      <c r="HD132" s="143"/>
      <c r="HE132" s="143"/>
      <c r="HF132" s="143"/>
      <c r="HG132" s="143"/>
      <c r="HH132" s="143"/>
      <c r="HI132" s="143"/>
      <c r="HJ132" s="143"/>
      <c r="HK132" s="143"/>
      <c r="HL132" s="143"/>
      <c r="HM132" s="143"/>
      <c r="HN132" s="143"/>
      <c r="HO132" s="143"/>
      <c r="HP132" s="143"/>
      <c r="HQ132" s="143"/>
      <c r="HR132" s="143"/>
      <c r="HS132" s="143"/>
      <c r="HT132" s="143"/>
      <c r="HU132" s="143"/>
      <c r="HV132" s="143"/>
      <c r="HW132" s="143"/>
      <c r="HX132" s="143"/>
      <c r="HY132" s="143"/>
      <c r="HZ132" s="143"/>
      <c r="IA132" s="143"/>
      <c r="IB132" s="143"/>
      <c r="IC132" s="143"/>
      <c r="ID132" s="143"/>
      <c r="IE132" s="143"/>
      <c r="IF132" s="143"/>
      <c r="IG132" s="143"/>
      <c r="IH132" s="143"/>
      <c r="II132" s="143"/>
      <c r="IJ132" s="143"/>
      <c r="IK132" s="143"/>
      <c r="IL132" s="143"/>
      <c r="IM132" s="143"/>
      <c r="IN132" s="143"/>
      <c r="IO132" s="143"/>
      <c r="IP132" s="143"/>
      <c r="IQ132" s="143"/>
      <c r="IR132" s="143"/>
      <c r="IS132" s="143"/>
      <c r="IT132" s="143"/>
      <c r="IU132" s="143"/>
      <c r="IV132" s="143"/>
    </row>
    <row r="133" spans="1:256" ht="87.75" customHeight="1">
      <c r="A133" s="359">
        <v>123</v>
      </c>
      <c r="B133" s="362" t="s">
        <v>1051</v>
      </c>
      <c r="C133" s="374" t="s">
        <v>1686</v>
      </c>
      <c r="D133" s="381" t="s">
        <v>1088</v>
      </c>
      <c r="E133" s="143"/>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N133" s="143"/>
      <c r="AO133" s="143"/>
      <c r="AP133" s="143"/>
      <c r="AQ133" s="143"/>
      <c r="AR133" s="143"/>
      <c r="AS133" s="143"/>
      <c r="AT133" s="143"/>
      <c r="AU133" s="143"/>
      <c r="AV133" s="143"/>
      <c r="AW133" s="143"/>
      <c r="AX133" s="143"/>
      <c r="AY133" s="143"/>
      <c r="AZ133" s="143"/>
      <c r="BA133" s="143"/>
      <c r="BB133" s="143"/>
      <c r="BC133" s="143"/>
      <c r="BD133" s="143"/>
      <c r="BE133" s="143"/>
      <c r="BF133" s="143"/>
      <c r="BG133" s="143"/>
      <c r="BH133" s="143"/>
      <c r="BI133" s="143"/>
      <c r="BJ133" s="143"/>
      <c r="BK133" s="143"/>
      <c r="BL133" s="143"/>
      <c r="BM133" s="143"/>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43"/>
      <c r="DQ133" s="143"/>
      <c r="DR133" s="143"/>
      <c r="DS133" s="143"/>
      <c r="DT133" s="143"/>
      <c r="DU133" s="143"/>
      <c r="DV133" s="143"/>
      <c r="DW133" s="143"/>
      <c r="DX133" s="143"/>
      <c r="DY133" s="143"/>
      <c r="DZ133" s="143"/>
      <c r="EA133" s="143"/>
      <c r="EB133" s="143"/>
      <c r="EC133" s="143"/>
      <c r="ED133" s="143"/>
      <c r="EE133" s="143"/>
      <c r="EF133" s="143"/>
      <c r="EG133" s="143"/>
      <c r="EH133" s="143"/>
      <c r="EI133" s="143"/>
      <c r="EJ133" s="143"/>
      <c r="EK133" s="143"/>
      <c r="EL133" s="143"/>
      <c r="EM133" s="143"/>
      <c r="EN133" s="143"/>
      <c r="EO133" s="143"/>
      <c r="EP133" s="143"/>
      <c r="EQ133" s="143"/>
      <c r="ER133" s="143"/>
      <c r="ES133" s="143"/>
      <c r="ET133" s="143"/>
      <c r="EU133" s="143"/>
      <c r="EV133" s="143"/>
      <c r="EW133" s="143"/>
      <c r="EX133" s="143"/>
      <c r="EY133" s="143"/>
      <c r="EZ133" s="143"/>
      <c r="FA133" s="143"/>
      <c r="FB133" s="143"/>
      <c r="FC133" s="143"/>
      <c r="FD133" s="143"/>
      <c r="FE133" s="143"/>
      <c r="FF133" s="143"/>
      <c r="FG133" s="143"/>
      <c r="FH133" s="143"/>
      <c r="FI133" s="143"/>
      <c r="FJ133" s="143"/>
      <c r="FK133" s="143"/>
      <c r="FL133" s="143"/>
      <c r="FM133" s="143"/>
      <c r="FN133" s="143"/>
      <c r="FO133" s="143"/>
      <c r="FP133" s="143"/>
      <c r="FQ133" s="143"/>
      <c r="FR133" s="143"/>
      <c r="FS133" s="143"/>
      <c r="FT133" s="143"/>
      <c r="FU133" s="143"/>
      <c r="FV133" s="143"/>
      <c r="FW133" s="143"/>
      <c r="FX133" s="143"/>
      <c r="FY133" s="143"/>
      <c r="FZ133" s="143"/>
      <c r="GA133" s="143"/>
      <c r="GB133" s="143"/>
      <c r="GC133" s="143"/>
      <c r="GD133" s="143"/>
      <c r="GE133" s="143"/>
      <c r="GF133" s="143"/>
      <c r="GG133" s="143"/>
      <c r="GH133" s="143"/>
      <c r="GI133" s="143"/>
      <c r="GJ133" s="143"/>
      <c r="GK133" s="143"/>
      <c r="GL133" s="143"/>
      <c r="GM133" s="143"/>
      <c r="GN133" s="143"/>
      <c r="GO133" s="143"/>
      <c r="GP133" s="143"/>
      <c r="GQ133" s="143"/>
      <c r="GR133" s="143"/>
      <c r="GS133" s="143"/>
      <c r="GT133" s="143"/>
      <c r="GU133" s="143"/>
      <c r="GV133" s="143"/>
      <c r="GW133" s="143"/>
      <c r="GX133" s="143"/>
      <c r="GY133" s="143"/>
      <c r="GZ133" s="143"/>
      <c r="HA133" s="143"/>
      <c r="HB133" s="143"/>
      <c r="HC133" s="143"/>
      <c r="HD133" s="143"/>
      <c r="HE133" s="143"/>
      <c r="HF133" s="143"/>
      <c r="HG133" s="143"/>
      <c r="HH133" s="143"/>
      <c r="HI133" s="143"/>
      <c r="HJ133" s="143"/>
      <c r="HK133" s="143"/>
      <c r="HL133" s="143"/>
      <c r="HM133" s="143"/>
      <c r="HN133" s="143"/>
      <c r="HO133" s="143"/>
      <c r="HP133" s="143"/>
      <c r="HQ133" s="143"/>
      <c r="HR133" s="143"/>
      <c r="HS133" s="143"/>
      <c r="HT133" s="143"/>
      <c r="HU133" s="143"/>
      <c r="HV133" s="143"/>
      <c r="HW133" s="143"/>
      <c r="HX133" s="143"/>
      <c r="HY133" s="143"/>
      <c r="HZ133" s="143"/>
      <c r="IA133" s="143"/>
      <c r="IB133" s="143"/>
      <c r="IC133" s="143"/>
      <c r="ID133" s="143"/>
      <c r="IE133" s="143"/>
      <c r="IF133" s="143"/>
      <c r="IG133" s="143"/>
      <c r="IH133" s="143"/>
      <c r="II133" s="143"/>
      <c r="IJ133" s="143"/>
      <c r="IK133" s="143"/>
      <c r="IL133" s="143"/>
      <c r="IM133" s="143"/>
      <c r="IN133" s="143"/>
      <c r="IO133" s="143"/>
      <c r="IP133" s="143"/>
      <c r="IQ133" s="143"/>
      <c r="IR133" s="143"/>
      <c r="IS133" s="143"/>
      <c r="IT133" s="143"/>
      <c r="IU133" s="143"/>
      <c r="IV133" s="143"/>
    </row>
    <row r="134" spans="1:256" ht="78.75">
      <c r="A134" s="359">
        <v>124</v>
      </c>
      <c r="B134" s="362" t="s">
        <v>1051</v>
      </c>
      <c r="C134" s="374" t="s">
        <v>1687</v>
      </c>
      <c r="D134" s="381" t="s">
        <v>1089</v>
      </c>
      <c r="E134" s="143"/>
      <c r="F134" s="143"/>
      <c r="G134" s="143"/>
      <c r="H134" s="143"/>
      <c r="I134" s="143"/>
      <c r="J134" s="143"/>
      <c r="K134" s="143"/>
      <c r="L134" s="143"/>
      <c r="M134" s="143"/>
      <c r="N134" s="143"/>
      <c r="O134" s="143"/>
      <c r="P134" s="143"/>
      <c r="Q134" s="143"/>
      <c r="R134" s="143"/>
      <c r="S134" s="143"/>
      <c r="T134" s="143"/>
      <c r="U134" s="143"/>
      <c r="V134" s="143"/>
      <c r="W134" s="143"/>
      <c r="X134" s="143"/>
      <c r="Y134" s="143"/>
      <c r="Z134" s="143"/>
      <c r="AA134" s="143"/>
      <c r="AB134" s="143"/>
      <c r="AC134" s="143"/>
      <c r="AD134" s="143"/>
      <c r="AE134" s="143"/>
      <c r="AF134" s="143"/>
      <c r="AG134" s="143"/>
      <c r="AH134" s="143"/>
      <c r="AI134" s="143"/>
      <c r="AJ134" s="143"/>
      <c r="AK134" s="143"/>
      <c r="AL134" s="143"/>
      <c r="AM134" s="143"/>
      <c r="AN134" s="143"/>
      <c r="AO134" s="143"/>
      <c r="AP134" s="143"/>
      <c r="AQ134" s="143"/>
      <c r="AR134" s="143"/>
      <c r="AS134" s="143"/>
      <c r="AT134" s="143"/>
      <c r="AU134" s="143"/>
      <c r="AV134" s="143"/>
      <c r="AW134" s="143"/>
      <c r="AX134" s="143"/>
      <c r="AY134" s="143"/>
      <c r="AZ134" s="143"/>
      <c r="BA134" s="143"/>
      <c r="BB134" s="143"/>
      <c r="BC134" s="143"/>
      <c r="BD134" s="143"/>
      <c r="BE134" s="143"/>
      <c r="BF134" s="143"/>
      <c r="BG134" s="143"/>
      <c r="BH134" s="143"/>
      <c r="BI134" s="143"/>
      <c r="BJ134" s="143"/>
      <c r="BK134" s="143"/>
      <c r="BL134" s="143"/>
      <c r="BM134" s="143"/>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43"/>
      <c r="DQ134" s="143"/>
      <c r="DR134" s="143"/>
      <c r="DS134" s="143"/>
      <c r="DT134" s="143"/>
      <c r="DU134" s="143"/>
      <c r="DV134" s="143"/>
      <c r="DW134" s="143"/>
      <c r="DX134" s="143"/>
      <c r="DY134" s="143"/>
      <c r="DZ134" s="143"/>
      <c r="EA134" s="143"/>
      <c r="EB134" s="143"/>
      <c r="EC134" s="143"/>
      <c r="ED134" s="143"/>
      <c r="EE134" s="143"/>
      <c r="EF134" s="143"/>
      <c r="EG134" s="143"/>
      <c r="EH134" s="143"/>
      <c r="EI134" s="143"/>
      <c r="EJ134" s="143"/>
      <c r="EK134" s="143"/>
      <c r="EL134" s="143"/>
      <c r="EM134" s="143"/>
      <c r="EN134" s="143"/>
      <c r="EO134" s="143"/>
      <c r="EP134" s="143"/>
      <c r="EQ134" s="143"/>
      <c r="ER134" s="143"/>
      <c r="ES134" s="143"/>
      <c r="ET134" s="143"/>
      <c r="EU134" s="143"/>
      <c r="EV134" s="143"/>
      <c r="EW134" s="143"/>
      <c r="EX134" s="143"/>
      <c r="EY134" s="143"/>
      <c r="EZ134" s="143"/>
      <c r="FA134" s="143"/>
      <c r="FB134" s="143"/>
      <c r="FC134" s="143"/>
      <c r="FD134" s="143"/>
      <c r="FE134" s="143"/>
      <c r="FF134" s="143"/>
      <c r="FG134" s="143"/>
      <c r="FH134" s="143"/>
      <c r="FI134" s="143"/>
      <c r="FJ134" s="143"/>
      <c r="FK134" s="143"/>
      <c r="FL134" s="143"/>
      <c r="FM134" s="143"/>
      <c r="FN134" s="143"/>
      <c r="FO134" s="143"/>
      <c r="FP134" s="143"/>
      <c r="FQ134" s="143"/>
      <c r="FR134" s="143"/>
      <c r="FS134" s="143"/>
      <c r="FT134" s="143"/>
      <c r="FU134" s="143"/>
      <c r="FV134" s="143"/>
      <c r="FW134" s="143"/>
      <c r="FX134" s="143"/>
      <c r="FY134" s="143"/>
      <c r="FZ134" s="143"/>
      <c r="GA134" s="143"/>
      <c r="GB134" s="143"/>
      <c r="GC134" s="143"/>
      <c r="GD134" s="143"/>
      <c r="GE134" s="143"/>
      <c r="GF134" s="143"/>
      <c r="GG134" s="143"/>
      <c r="GH134" s="143"/>
      <c r="GI134" s="143"/>
      <c r="GJ134" s="143"/>
      <c r="GK134" s="143"/>
      <c r="GL134" s="143"/>
      <c r="GM134" s="143"/>
      <c r="GN134" s="143"/>
      <c r="GO134" s="143"/>
      <c r="GP134" s="143"/>
      <c r="GQ134" s="143"/>
      <c r="GR134" s="143"/>
      <c r="GS134" s="143"/>
      <c r="GT134" s="143"/>
      <c r="GU134" s="143"/>
      <c r="GV134" s="143"/>
      <c r="GW134" s="143"/>
      <c r="GX134" s="143"/>
      <c r="GY134" s="143"/>
      <c r="GZ134" s="143"/>
      <c r="HA134" s="143"/>
      <c r="HB134" s="143"/>
      <c r="HC134" s="143"/>
      <c r="HD134" s="143"/>
      <c r="HE134" s="143"/>
      <c r="HF134" s="143"/>
      <c r="HG134" s="143"/>
      <c r="HH134" s="143"/>
      <c r="HI134" s="143"/>
      <c r="HJ134" s="143"/>
      <c r="HK134" s="143"/>
      <c r="HL134" s="143"/>
      <c r="HM134" s="143"/>
      <c r="HN134" s="143"/>
      <c r="HO134" s="143"/>
      <c r="HP134" s="143"/>
      <c r="HQ134" s="143"/>
      <c r="HR134" s="143"/>
      <c r="HS134" s="143"/>
      <c r="HT134" s="143"/>
      <c r="HU134" s="143"/>
      <c r="HV134" s="143"/>
      <c r="HW134" s="143"/>
      <c r="HX134" s="143"/>
      <c r="HY134" s="143"/>
      <c r="HZ134" s="143"/>
      <c r="IA134" s="143"/>
      <c r="IB134" s="143"/>
      <c r="IC134" s="143"/>
      <c r="ID134" s="143"/>
      <c r="IE134" s="143"/>
      <c r="IF134" s="143"/>
      <c r="IG134" s="143"/>
      <c r="IH134" s="143"/>
      <c r="II134" s="143"/>
      <c r="IJ134" s="143"/>
      <c r="IK134" s="143"/>
      <c r="IL134" s="143"/>
      <c r="IM134" s="143"/>
      <c r="IN134" s="143"/>
      <c r="IO134" s="143"/>
      <c r="IP134" s="143"/>
      <c r="IQ134" s="143"/>
      <c r="IR134" s="143"/>
      <c r="IS134" s="143"/>
      <c r="IT134" s="143"/>
      <c r="IU134" s="143"/>
      <c r="IV134" s="143"/>
    </row>
    <row r="135" spans="1:256" ht="78.75">
      <c r="A135" s="359">
        <v>125</v>
      </c>
      <c r="B135" s="362" t="s">
        <v>1051</v>
      </c>
      <c r="C135" s="374" t="s">
        <v>1688</v>
      </c>
      <c r="D135" s="380" t="s">
        <v>751</v>
      </c>
      <c r="E135" s="143"/>
      <c r="F135" s="143"/>
      <c r="G135" s="143"/>
      <c r="H135" s="143"/>
      <c r="I135" s="143"/>
      <c r="J135" s="143"/>
      <c r="K135" s="143"/>
      <c r="L135" s="143"/>
      <c r="M135" s="143"/>
      <c r="N135" s="143"/>
      <c r="O135" s="143"/>
      <c r="P135" s="143"/>
      <c r="Q135" s="143"/>
      <c r="R135" s="143"/>
      <c r="S135" s="143"/>
      <c r="T135" s="143"/>
      <c r="U135" s="143"/>
      <c r="V135" s="143"/>
      <c r="W135" s="143"/>
      <c r="X135" s="143"/>
      <c r="Y135" s="143"/>
      <c r="Z135" s="143"/>
      <c r="AA135" s="143"/>
      <c r="AB135" s="143"/>
      <c r="AC135" s="143"/>
      <c r="AD135" s="143"/>
      <c r="AE135" s="143"/>
      <c r="AF135" s="143"/>
      <c r="AG135" s="143"/>
      <c r="AH135" s="143"/>
      <c r="AI135" s="143"/>
      <c r="AJ135" s="143"/>
      <c r="AK135" s="143"/>
      <c r="AL135" s="143"/>
      <c r="AM135" s="143"/>
      <c r="AN135" s="143"/>
      <c r="AO135" s="143"/>
      <c r="AP135" s="143"/>
      <c r="AQ135" s="143"/>
      <c r="AR135" s="143"/>
      <c r="AS135" s="143"/>
      <c r="AT135" s="143"/>
      <c r="AU135" s="143"/>
      <c r="AV135" s="143"/>
      <c r="AW135" s="143"/>
      <c r="AX135" s="143"/>
      <c r="AY135" s="143"/>
      <c r="AZ135" s="143"/>
      <c r="BA135" s="143"/>
      <c r="BB135" s="143"/>
      <c r="BC135" s="143"/>
      <c r="BD135" s="143"/>
      <c r="BE135" s="143"/>
      <c r="BF135" s="143"/>
      <c r="BG135" s="143"/>
      <c r="BH135" s="143"/>
      <c r="BI135" s="143"/>
      <c r="BJ135" s="143"/>
      <c r="BK135" s="143"/>
      <c r="BL135" s="143"/>
      <c r="BM135" s="143"/>
      <c r="BN135" s="143"/>
      <c r="BO135" s="143"/>
      <c r="BP135" s="143"/>
      <c r="BQ135" s="143"/>
      <c r="BR135" s="143"/>
      <c r="BS135" s="143"/>
      <c r="BT135" s="143"/>
      <c r="BU135" s="143"/>
      <c r="BV135" s="143"/>
      <c r="BW135" s="143"/>
      <c r="BX135" s="143"/>
      <c r="BY135" s="143"/>
      <c r="BZ135" s="143"/>
      <c r="CA135" s="143"/>
      <c r="CB135" s="143"/>
      <c r="CC135" s="143"/>
      <c r="CD135" s="143"/>
      <c r="CE135" s="143"/>
      <c r="CF135" s="143"/>
      <c r="CG135" s="143"/>
      <c r="CH135" s="143"/>
      <c r="CI135" s="143"/>
      <c r="CJ135" s="143"/>
      <c r="CK135" s="143"/>
      <c r="CL135" s="143"/>
      <c r="CM135" s="143"/>
      <c r="CN135" s="143"/>
      <c r="CO135" s="143"/>
      <c r="CP135" s="143"/>
      <c r="CQ135" s="143"/>
      <c r="CR135" s="143"/>
      <c r="CS135" s="143"/>
      <c r="CT135" s="143"/>
      <c r="CU135" s="143"/>
      <c r="CV135" s="143"/>
      <c r="CW135" s="143"/>
      <c r="CX135" s="143"/>
      <c r="CY135" s="143"/>
      <c r="CZ135" s="143"/>
      <c r="DA135" s="143"/>
      <c r="DB135" s="143"/>
      <c r="DC135" s="143"/>
      <c r="DD135" s="143"/>
      <c r="DE135" s="143"/>
      <c r="DF135" s="143"/>
      <c r="DG135" s="143"/>
      <c r="DH135" s="143"/>
      <c r="DI135" s="143"/>
      <c r="DJ135" s="143"/>
      <c r="DK135" s="143"/>
      <c r="DL135" s="143"/>
      <c r="DM135" s="143"/>
      <c r="DN135" s="143"/>
      <c r="DO135" s="143"/>
      <c r="DP135" s="143"/>
      <c r="DQ135" s="143"/>
      <c r="DR135" s="143"/>
      <c r="DS135" s="143"/>
      <c r="DT135" s="143"/>
      <c r="DU135" s="143"/>
      <c r="DV135" s="143"/>
      <c r="DW135" s="143"/>
      <c r="DX135" s="143"/>
      <c r="DY135" s="143"/>
      <c r="DZ135" s="143"/>
      <c r="EA135" s="143"/>
      <c r="EB135" s="143"/>
      <c r="EC135" s="143"/>
      <c r="ED135" s="143"/>
      <c r="EE135" s="143"/>
      <c r="EF135" s="143"/>
      <c r="EG135" s="143"/>
      <c r="EH135" s="143"/>
      <c r="EI135" s="143"/>
      <c r="EJ135" s="143"/>
      <c r="EK135" s="143"/>
      <c r="EL135" s="143"/>
      <c r="EM135" s="143"/>
      <c r="EN135" s="143"/>
      <c r="EO135" s="143"/>
      <c r="EP135" s="143"/>
      <c r="EQ135" s="143"/>
      <c r="ER135" s="143"/>
      <c r="ES135" s="143"/>
      <c r="ET135" s="143"/>
      <c r="EU135" s="143"/>
      <c r="EV135" s="143"/>
      <c r="EW135" s="143"/>
      <c r="EX135" s="143"/>
      <c r="EY135" s="143"/>
      <c r="EZ135" s="143"/>
      <c r="FA135" s="143"/>
      <c r="FB135" s="143"/>
      <c r="FC135" s="143"/>
      <c r="FD135" s="143"/>
      <c r="FE135" s="143"/>
      <c r="FF135" s="143"/>
      <c r="FG135" s="143"/>
      <c r="FH135" s="143"/>
      <c r="FI135" s="143"/>
      <c r="FJ135" s="143"/>
      <c r="FK135" s="143"/>
      <c r="FL135" s="143"/>
      <c r="FM135" s="143"/>
      <c r="FN135" s="143"/>
      <c r="FO135" s="143"/>
      <c r="FP135" s="143"/>
      <c r="FQ135" s="143"/>
      <c r="FR135" s="143"/>
      <c r="FS135" s="143"/>
      <c r="FT135" s="143"/>
      <c r="FU135" s="143"/>
      <c r="FV135" s="143"/>
      <c r="FW135" s="143"/>
      <c r="FX135" s="143"/>
      <c r="FY135" s="143"/>
      <c r="FZ135" s="143"/>
      <c r="GA135" s="143"/>
      <c r="GB135" s="143"/>
      <c r="GC135" s="143"/>
      <c r="GD135" s="143"/>
      <c r="GE135" s="143"/>
      <c r="GF135" s="143"/>
      <c r="GG135" s="143"/>
      <c r="GH135" s="143"/>
      <c r="GI135" s="143"/>
      <c r="GJ135" s="143"/>
      <c r="GK135" s="143"/>
      <c r="GL135" s="143"/>
      <c r="GM135" s="143"/>
      <c r="GN135" s="143"/>
      <c r="GO135" s="143"/>
      <c r="GP135" s="143"/>
      <c r="GQ135" s="143"/>
      <c r="GR135" s="143"/>
      <c r="GS135" s="143"/>
      <c r="GT135" s="143"/>
      <c r="GU135" s="143"/>
      <c r="GV135" s="143"/>
      <c r="GW135" s="143"/>
      <c r="GX135" s="143"/>
      <c r="GY135" s="143"/>
      <c r="GZ135" s="143"/>
      <c r="HA135" s="143"/>
      <c r="HB135" s="143"/>
      <c r="HC135" s="143"/>
      <c r="HD135" s="143"/>
      <c r="HE135" s="143"/>
      <c r="HF135" s="143"/>
      <c r="HG135" s="143"/>
      <c r="HH135" s="143"/>
      <c r="HI135" s="143"/>
      <c r="HJ135" s="143"/>
      <c r="HK135" s="143"/>
      <c r="HL135" s="143"/>
      <c r="HM135" s="143"/>
      <c r="HN135" s="143"/>
      <c r="HO135" s="143"/>
      <c r="HP135" s="143"/>
      <c r="HQ135" s="143"/>
      <c r="HR135" s="143"/>
      <c r="HS135" s="143"/>
      <c r="HT135" s="143"/>
      <c r="HU135" s="143"/>
      <c r="HV135" s="143"/>
      <c r="HW135" s="143"/>
      <c r="HX135" s="143"/>
      <c r="HY135" s="143"/>
      <c r="HZ135" s="143"/>
      <c r="IA135" s="143"/>
      <c r="IB135" s="143"/>
      <c r="IC135" s="143"/>
      <c r="ID135" s="143"/>
      <c r="IE135" s="143"/>
      <c r="IF135" s="143"/>
      <c r="IG135" s="143"/>
      <c r="IH135" s="143"/>
      <c r="II135" s="143"/>
      <c r="IJ135" s="143"/>
      <c r="IK135" s="143"/>
      <c r="IL135" s="143"/>
      <c r="IM135" s="143"/>
      <c r="IN135" s="143"/>
      <c r="IO135" s="143"/>
      <c r="IP135" s="143"/>
      <c r="IQ135" s="143"/>
      <c r="IR135" s="143"/>
      <c r="IS135" s="143"/>
      <c r="IT135" s="143"/>
      <c r="IU135" s="143"/>
      <c r="IV135" s="143"/>
    </row>
    <row r="136" spans="1:256" ht="94.5">
      <c r="A136" s="359">
        <v>126</v>
      </c>
      <c r="B136" s="79">
        <v>791</v>
      </c>
      <c r="C136" s="374" t="s">
        <v>1689</v>
      </c>
      <c r="D136" s="382" t="s">
        <v>1292</v>
      </c>
      <c r="E136" s="143"/>
      <c r="F136" s="143"/>
      <c r="G136" s="143"/>
      <c r="H136" s="143"/>
      <c r="I136" s="143"/>
      <c r="J136" s="143"/>
      <c r="K136" s="143"/>
      <c r="L136" s="143"/>
      <c r="M136" s="143"/>
      <c r="N136" s="143"/>
      <c r="O136" s="143"/>
      <c r="P136" s="143"/>
      <c r="Q136" s="143"/>
      <c r="R136" s="143"/>
      <c r="S136" s="143"/>
      <c r="T136" s="143"/>
      <c r="U136" s="143"/>
      <c r="V136" s="143"/>
      <c r="W136" s="143"/>
      <c r="X136" s="143"/>
      <c r="Y136" s="143"/>
      <c r="Z136" s="143"/>
      <c r="AA136" s="143"/>
      <c r="AB136" s="143"/>
      <c r="AC136" s="143"/>
      <c r="AD136" s="143"/>
      <c r="AE136" s="143"/>
      <c r="AF136" s="143"/>
      <c r="AG136" s="143"/>
      <c r="AH136" s="143"/>
      <c r="AI136" s="143"/>
      <c r="AJ136" s="143"/>
      <c r="AK136" s="143"/>
      <c r="AL136" s="143"/>
      <c r="AM136" s="143"/>
      <c r="AN136" s="143"/>
      <c r="AO136" s="143"/>
      <c r="AP136" s="143"/>
      <c r="AQ136" s="143"/>
      <c r="AR136" s="143"/>
      <c r="AS136" s="143"/>
      <c r="AT136" s="143"/>
      <c r="AU136" s="143"/>
      <c r="AV136" s="143"/>
      <c r="AW136" s="143"/>
      <c r="AX136" s="143"/>
      <c r="AY136" s="143"/>
      <c r="AZ136" s="143"/>
      <c r="BA136" s="143"/>
      <c r="BB136" s="143"/>
      <c r="BC136" s="143"/>
      <c r="BD136" s="143"/>
      <c r="BE136" s="143"/>
      <c r="BF136" s="143"/>
      <c r="BG136" s="143"/>
      <c r="BH136" s="143"/>
      <c r="BI136" s="143"/>
      <c r="BJ136" s="143"/>
      <c r="BK136" s="143"/>
      <c r="BL136" s="143"/>
      <c r="BM136" s="143"/>
      <c r="BN136" s="143"/>
      <c r="BO136" s="143"/>
      <c r="BP136" s="143"/>
      <c r="BQ136" s="143"/>
      <c r="BR136" s="143"/>
      <c r="BS136" s="143"/>
      <c r="BT136" s="143"/>
      <c r="BU136" s="143"/>
      <c r="BV136" s="143"/>
      <c r="BW136" s="143"/>
      <c r="BX136" s="143"/>
      <c r="BY136" s="143"/>
      <c r="BZ136" s="143"/>
      <c r="CA136" s="143"/>
      <c r="CB136" s="143"/>
      <c r="CC136" s="143"/>
      <c r="CD136" s="143"/>
      <c r="CE136" s="143"/>
      <c r="CF136" s="143"/>
      <c r="CG136" s="143"/>
      <c r="CH136" s="143"/>
      <c r="CI136" s="143"/>
      <c r="CJ136" s="143"/>
      <c r="CK136" s="143"/>
      <c r="CL136" s="143"/>
      <c r="CM136" s="143"/>
      <c r="CN136" s="143"/>
      <c r="CO136" s="143"/>
      <c r="CP136" s="143"/>
      <c r="CQ136" s="143"/>
      <c r="CR136" s="143"/>
      <c r="CS136" s="143"/>
      <c r="CT136" s="143"/>
      <c r="CU136" s="143"/>
      <c r="CV136" s="143"/>
      <c r="CW136" s="143"/>
      <c r="CX136" s="143"/>
      <c r="CY136" s="143"/>
      <c r="CZ136" s="143"/>
      <c r="DA136" s="143"/>
      <c r="DB136" s="143"/>
      <c r="DC136" s="143"/>
      <c r="DD136" s="143"/>
      <c r="DE136" s="143"/>
      <c r="DF136" s="143"/>
      <c r="DG136" s="143"/>
      <c r="DH136" s="143"/>
      <c r="DI136" s="143"/>
      <c r="DJ136" s="143"/>
      <c r="DK136" s="143"/>
      <c r="DL136" s="143"/>
      <c r="DM136" s="143"/>
      <c r="DN136" s="143"/>
      <c r="DO136" s="143"/>
      <c r="DP136" s="143"/>
      <c r="DQ136" s="143"/>
      <c r="DR136" s="143"/>
      <c r="DS136" s="143"/>
      <c r="DT136" s="143"/>
      <c r="DU136" s="143"/>
      <c r="DV136" s="143"/>
      <c r="DW136" s="143"/>
      <c r="DX136" s="143"/>
      <c r="DY136" s="143"/>
      <c r="DZ136" s="143"/>
      <c r="EA136" s="143"/>
      <c r="EB136" s="143"/>
      <c r="EC136" s="143"/>
      <c r="ED136" s="143"/>
      <c r="EE136" s="143"/>
      <c r="EF136" s="143"/>
      <c r="EG136" s="143"/>
      <c r="EH136" s="143"/>
      <c r="EI136" s="143"/>
      <c r="EJ136" s="143"/>
      <c r="EK136" s="143"/>
      <c r="EL136" s="143"/>
      <c r="EM136" s="143"/>
      <c r="EN136" s="143"/>
      <c r="EO136" s="143"/>
      <c r="EP136" s="143"/>
      <c r="EQ136" s="143"/>
      <c r="ER136" s="143"/>
      <c r="ES136" s="143"/>
      <c r="ET136" s="143"/>
      <c r="EU136" s="143"/>
      <c r="EV136" s="143"/>
      <c r="EW136" s="143"/>
      <c r="EX136" s="143"/>
      <c r="EY136" s="143"/>
      <c r="EZ136" s="143"/>
      <c r="FA136" s="143"/>
      <c r="FB136" s="143"/>
      <c r="FC136" s="143"/>
      <c r="FD136" s="143"/>
      <c r="FE136" s="143"/>
      <c r="FF136" s="143"/>
      <c r="FG136" s="143"/>
      <c r="FH136" s="143"/>
      <c r="FI136" s="143"/>
      <c r="FJ136" s="143"/>
      <c r="FK136" s="143"/>
      <c r="FL136" s="143"/>
      <c r="FM136" s="143"/>
      <c r="FN136" s="143"/>
      <c r="FO136" s="143"/>
      <c r="FP136" s="143"/>
      <c r="FQ136" s="143"/>
      <c r="FR136" s="143"/>
      <c r="FS136" s="143"/>
      <c r="FT136" s="143"/>
      <c r="FU136" s="143"/>
      <c r="FV136" s="143"/>
      <c r="FW136" s="143"/>
      <c r="FX136" s="143"/>
      <c r="FY136" s="143"/>
      <c r="FZ136" s="143"/>
      <c r="GA136" s="143"/>
      <c r="GB136" s="143"/>
      <c r="GC136" s="143"/>
      <c r="GD136" s="143"/>
      <c r="GE136" s="143"/>
      <c r="GF136" s="143"/>
      <c r="GG136" s="143"/>
      <c r="GH136" s="143"/>
      <c r="GI136" s="143"/>
      <c r="GJ136" s="143"/>
      <c r="GK136" s="143"/>
      <c r="GL136" s="143"/>
      <c r="GM136" s="143"/>
      <c r="GN136" s="143"/>
      <c r="GO136" s="143"/>
      <c r="GP136" s="143"/>
      <c r="GQ136" s="143"/>
      <c r="GR136" s="143"/>
      <c r="GS136" s="143"/>
      <c r="GT136" s="143"/>
      <c r="GU136" s="143"/>
      <c r="GV136" s="143"/>
      <c r="GW136" s="143"/>
      <c r="GX136" s="143"/>
      <c r="GY136" s="143"/>
      <c r="GZ136" s="143"/>
      <c r="HA136" s="143"/>
      <c r="HB136" s="143"/>
      <c r="HC136" s="143"/>
      <c r="HD136" s="143"/>
      <c r="HE136" s="143"/>
      <c r="HF136" s="143"/>
      <c r="HG136" s="143"/>
      <c r="HH136" s="143"/>
      <c r="HI136" s="143"/>
      <c r="HJ136" s="143"/>
      <c r="HK136" s="143"/>
      <c r="HL136" s="143"/>
      <c r="HM136" s="143"/>
      <c r="HN136" s="143"/>
      <c r="HO136" s="143"/>
      <c r="HP136" s="143"/>
      <c r="HQ136" s="143"/>
      <c r="HR136" s="143"/>
      <c r="HS136" s="143"/>
      <c r="HT136" s="143"/>
      <c r="HU136" s="143"/>
      <c r="HV136" s="143"/>
      <c r="HW136" s="143"/>
      <c r="HX136" s="143"/>
      <c r="HY136" s="143"/>
      <c r="HZ136" s="143"/>
      <c r="IA136" s="143"/>
      <c r="IB136" s="143"/>
      <c r="IC136" s="143"/>
      <c r="ID136" s="143"/>
      <c r="IE136" s="143"/>
      <c r="IF136" s="143"/>
      <c r="IG136" s="143"/>
      <c r="IH136" s="143"/>
      <c r="II136" s="143"/>
      <c r="IJ136" s="143"/>
      <c r="IK136" s="143"/>
      <c r="IL136" s="143"/>
      <c r="IM136" s="143"/>
      <c r="IN136" s="143"/>
      <c r="IO136" s="143"/>
      <c r="IP136" s="143"/>
      <c r="IQ136" s="143"/>
      <c r="IR136" s="143"/>
      <c r="IS136" s="143"/>
      <c r="IT136" s="143"/>
      <c r="IU136" s="143"/>
      <c r="IV136" s="143"/>
    </row>
    <row r="137" spans="1:256" ht="94.5">
      <c r="A137" s="359">
        <v>127</v>
      </c>
      <c r="B137" s="79">
        <v>791</v>
      </c>
      <c r="C137" s="374" t="s">
        <v>1690</v>
      </c>
      <c r="D137" s="382" t="s">
        <v>1344</v>
      </c>
      <c r="E137" s="143"/>
      <c r="F137" s="143"/>
      <c r="G137" s="143"/>
      <c r="H137" s="143"/>
      <c r="I137" s="143"/>
      <c r="J137" s="143"/>
      <c r="K137" s="143"/>
      <c r="L137" s="143"/>
      <c r="M137" s="143"/>
      <c r="N137" s="143"/>
      <c r="O137" s="143"/>
      <c r="P137" s="143"/>
      <c r="Q137" s="143"/>
      <c r="R137" s="143"/>
      <c r="S137" s="143"/>
      <c r="T137" s="143"/>
      <c r="U137" s="143"/>
      <c r="V137" s="143"/>
      <c r="W137" s="143"/>
      <c r="X137" s="143"/>
      <c r="Y137" s="143"/>
      <c r="Z137" s="143"/>
      <c r="AA137" s="143"/>
      <c r="AB137" s="143"/>
      <c r="AC137" s="143"/>
      <c r="AD137" s="143"/>
      <c r="AE137" s="143"/>
      <c r="AF137" s="143"/>
      <c r="AG137" s="143"/>
      <c r="AH137" s="143"/>
      <c r="AI137" s="143"/>
      <c r="AJ137" s="143"/>
      <c r="AK137" s="143"/>
      <c r="AL137" s="143"/>
      <c r="AM137" s="143"/>
      <c r="AN137" s="143"/>
      <c r="AO137" s="143"/>
      <c r="AP137" s="143"/>
      <c r="AQ137" s="143"/>
      <c r="AR137" s="143"/>
      <c r="AS137" s="143"/>
      <c r="AT137" s="143"/>
      <c r="AU137" s="143"/>
      <c r="AV137" s="143"/>
      <c r="AW137" s="143"/>
      <c r="AX137" s="143"/>
      <c r="AY137" s="143"/>
      <c r="AZ137" s="143"/>
      <c r="BA137" s="143"/>
      <c r="BB137" s="143"/>
      <c r="BC137" s="143"/>
      <c r="BD137" s="143"/>
      <c r="BE137" s="143"/>
      <c r="BF137" s="143"/>
      <c r="BG137" s="143"/>
      <c r="BH137" s="143"/>
      <c r="BI137" s="143"/>
      <c r="BJ137" s="143"/>
      <c r="BK137" s="143"/>
      <c r="BL137" s="143"/>
      <c r="BM137" s="143"/>
      <c r="BN137" s="143"/>
      <c r="BO137" s="143"/>
      <c r="BP137" s="143"/>
      <c r="BQ137" s="143"/>
      <c r="BR137" s="143"/>
      <c r="BS137" s="143"/>
      <c r="BT137" s="143"/>
      <c r="BU137" s="143"/>
      <c r="BV137" s="143"/>
      <c r="BW137" s="143"/>
      <c r="BX137" s="143"/>
      <c r="BY137" s="143"/>
      <c r="BZ137" s="143"/>
      <c r="CA137" s="143"/>
      <c r="CB137" s="143"/>
      <c r="CC137" s="143"/>
      <c r="CD137" s="143"/>
      <c r="CE137" s="143"/>
      <c r="CF137" s="143"/>
      <c r="CG137" s="143"/>
      <c r="CH137" s="143"/>
      <c r="CI137" s="143"/>
      <c r="CJ137" s="143"/>
      <c r="CK137" s="143"/>
      <c r="CL137" s="143"/>
      <c r="CM137" s="143"/>
      <c r="CN137" s="143"/>
      <c r="CO137" s="143"/>
      <c r="CP137" s="143"/>
      <c r="CQ137" s="143"/>
      <c r="CR137" s="143"/>
      <c r="CS137" s="143"/>
      <c r="CT137" s="143"/>
      <c r="CU137" s="143"/>
      <c r="CV137" s="143"/>
      <c r="CW137" s="143"/>
      <c r="CX137" s="143"/>
      <c r="CY137" s="143"/>
      <c r="CZ137" s="143"/>
      <c r="DA137" s="143"/>
      <c r="DB137" s="143"/>
      <c r="DC137" s="143"/>
      <c r="DD137" s="143"/>
      <c r="DE137" s="143"/>
      <c r="DF137" s="143"/>
      <c r="DG137" s="143"/>
      <c r="DH137" s="143"/>
      <c r="DI137" s="143"/>
      <c r="DJ137" s="143"/>
      <c r="DK137" s="143"/>
      <c r="DL137" s="143"/>
      <c r="DM137" s="143"/>
      <c r="DN137" s="143"/>
      <c r="DO137" s="143"/>
      <c r="DP137" s="143"/>
      <c r="DQ137" s="143"/>
      <c r="DR137" s="143"/>
      <c r="DS137" s="143"/>
      <c r="DT137" s="143"/>
      <c r="DU137" s="143"/>
      <c r="DV137" s="143"/>
      <c r="DW137" s="143"/>
      <c r="DX137" s="143"/>
      <c r="DY137" s="143"/>
      <c r="DZ137" s="143"/>
      <c r="EA137" s="143"/>
      <c r="EB137" s="143"/>
      <c r="EC137" s="143"/>
      <c r="ED137" s="143"/>
      <c r="EE137" s="143"/>
      <c r="EF137" s="143"/>
      <c r="EG137" s="143"/>
      <c r="EH137" s="143"/>
      <c r="EI137" s="143"/>
      <c r="EJ137" s="143"/>
      <c r="EK137" s="143"/>
      <c r="EL137" s="143"/>
      <c r="EM137" s="143"/>
      <c r="EN137" s="143"/>
      <c r="EO137" s="143"/>
      <c r="EP137" s="143"/>
      <c r="EQ137" s="143"/>
      <c r="ER137" s="143"/>
      <c r="ES137" s="143"/>
      <c r="ET137" s="143"/>
      <c r="EU137" s="143"/>
      <c r="EV137" s="143"/>
      <c r="EW137" s="143"/>
      <c r="EX137" s="143"/>
      <c r="EY137" s="143"/>
      <c r="EZ137" s="143"/>
      <c r="FA137" s="143"/>
      <c r="FB137" s="143"/>
      <c r="FC137" s="143"/>
      <c r="FD137" s="143"/>
      <c r="FE137" s="143"/>
      <c r="FF137" s="143"/>
      <c r="FG137" s="143"/>
      <c r="FH137" s="143"/>
      <c r="FI137" s="143"/>
      <c r="FJ137" s="143"/>
      <c r="FK137" s="143"/>
      <c r="FL137" s="143"/>
      <c r="FM137" s="143"/>
      <c r="FN137" s="143"/>
      <c r="FO137" s="143"/>
      <c r="FP137" s="143"/>
      <c r="FQ137" s="143"/>
      <c r="FR137" s="143"/>
      <c r="FS137" s="143"/>
      <c r="FT137" s="143"/>
      <c r="FU137" s="143"/>
      <c r="FV137" s="143"/>
      <c r="FW137" s="143"/>
      <c r="FX137" s="143"/>
      <c r="FY137" s="143"/>
      <c r="FZ137" s="143"/>
      <c r="GA137" s="143"/>
      <c r="GB137" s="143"/>
      <c r="GC137" s="143"/>
      <c r="GD137" s="143"/>
      <c r="GE137" s="143"/>
      <c r="GF137" s="143"/>
      <c r="GG137" s="143"/>
      <c r="GH137" s="143"/>
      <c r="GI137" s="143"/>
      <c r="GJ137" s="143"/>
      <c r="GK137" s="143"/>
      <c r="GL137" s="143"/>
      <c r="GM137" s="143"/>
      <c r="GN137" s="143"/>
      <c r="GO137" s="143"/>
      <c r="GP137" s="143"/>
      <c r="GQ137" s="143"/>
      <c r="GR137" s="143"/>
      <c r="GS137" s="143"/>
      <c r="GT137" s="143"/>
      <c r="GU137" s="143"/>
      <c r="GV137" s="143"/>
      <c r="GW137" s="143"/>
      <c r="GX137" s="143"/>
      <c r="GY137" s="143"/>
      <c r="GZ137" s="143"/>
      <c r="HA137" s="143"/>
      <c r="HB137" s="143"/>
      <c r="HC137" s="143"/>
      <c r="HD137" s="143"/>
      <c r="HE137" s="143"/>
      <c r="HF137" s="143"/>
      <c r="HG137" s="143"/>
      <c r="HH137" s="143"/>
      <c r="HI137" s="143"/>
      <c r="HJ137" s="143"/>
      <c r="HK137" s="143"/>
      <c r="HL137" s="143"/>
      <c r="HM137" s="143"/>
      <c r="HN137" s="143"/>
      <c r="HO137" s="143"/>
      <c r="HP137" s="143"/>
      <c r="HQ137" s="143"/>
      <c r="HR137" s="143"/>
      <c r="HS137" s="143"/>
      <c r="HT137" s="143"/>
      <c r="HU137" s="143"/>
      <c r="HV137" s="143"/>
      <c r="HW137" s="143"/>
      <c r="HX137" s="143"/>
      <c r="HY137" s="143"/>
      <c r="HZ137" s="143"/>
      <c r="IA137" s="143"/>
      <c r="IB137" s="143"/>
      <c r="IC137" s="143"/>
      <c r="ID137" s="143"/>
      <c r="IE137" s="143"/>
      <c r="IF137" s="143"/>
      <c r="IG137" s="143"/>
      <c r="IH137" s="143"/>
      <c r="II137" s="143"/>
      <c r="IJ137" s="143"/>
      <c r="IK137" s="143"/>
      <c r="IL137" s="143"/>
      <c r="IM137" s="143"/>
      <c r="IN137" s="143"/>
      <c r="IO137" s="143"/>
      <c r="IP137" s="143"/>
      <c r="IQ137" s="143"/>
      <c r="IR137" s="143"/>
      <c r="IS137" s="143"/>
      <c r="IT137" s="143"/>
      <c r="IU137" s="143"/>
      <c r="IV137" s="143"/>
    </row>
    <row r="138" spans="1:256" ht="94.5">
      <c r="A138" s="359">
        <v>128</v>
      </c>
      <c r="B138" s="79">
        <v>791</v>
      </c>
      <c r="C138" s="374" t="s">
        <v>1691</v>
      </c>
      <c r="D138" s="382" t="s">
        <v>1285</v>
      </c>
      <c r="E138" s="143"/>
      <c r="F138" s="143"/>
      <c r="G138" s="143"/>
      <c r="H138" s="143"/>
      <c r="I138" s="143"/>
      <c r="J138" s="143"/>
      <c r="K138" s="143"/>
      <c r="L138" s="143"/>
      <c r="M138" s="143"/>
      <c r="N138" s="143"/>
      <c r="O138" s="143"/>
      <c r="P138" s="143"/>
      <c r="Q138" s="143"/>
      <c r="R138" s="143"/>
      <c r="S138" s="143"/>
      <c r="T138" s="143"/>
      <c r="U138" s="143"/>
      <c r="V138" s="143"/>
      <c r="W138" s="143"/>
      <c r="X138" s="143"/>
      <c r="Y138" s="143"/>
      <c r="Z138" s="143"/>
      <c r="AA138" s="143"/>
      <c r="AB138" s="143"/>
      <c r="AC138" s="143"/>
      <c r="AD138" s="143"/>
      <c r="AE138" s="143"/>
      <c r="AF138" s="143"/>
      <c r="AG138" s="143"/>
      <c r="AH138" s="143"/>
      <c r="AI138" s="143"/>
      <c r="AJ138" s="143"/>
      <c r="AK138" s="143"/>
      <c r="AL138" s="143"/>
      <c r="AM138" s="143"/>
      <c r="AN138" s="143"/>
      <c r="AO138" s="143"/>
      <c r="AP138" s="143"/>
      <c r="AQ138" s="143"/>
      <c r="AR138" s="143"/>
      <c r="AS138" s="143"/>
      <c r="AT138" s="143"/>
      <c r="AU138" s="143"/>
      <c r="AV138" s="143"/>
      <c r="AW138" s="143"/>
      <c r="AX138" s="143"/>
      <c r="AY138" s="143"/>
      <c r="AZ138" s="143"/>
      <c r="BA138" s="143"/>
      <c r="BB138" s="143"/>
      <c r="BC138" s="143"/>
      <c r="BD138" s="143"/>
      <c r="BE138" s="143"/>
      <c r="BF138" s="143"/>
      <c r="BG138" s="143"/>
      <c r="BH138" s="143"/>
      <c r="BI138" s="143"/>
      <c r="BJ138" s="143"/>
      <c r="BK138" s="143"/>
      <c r="BL138" s="143"/>
      <c r="BM138" s="143"/>
      <c r="BN138" s="143"/>
      <c r="BO138" s="143"/>
      <c r="BP138" s="143"/>
      <c r="BQ138" s="143"/>
      <c r="BR138" s="143"/>
      <c r="BS138" s="143"/>
      <c r="BT138" s="143"/>
      <c r="BU138" s="143"/>
      <c r="BV138" s="143"/>
      <c r="BW138" s="143"/>
      <c r="BX138" s="143"/>
      <c r="BY138" s="143"/>
      <c r="BZ138" s="143"/>
      <c r="CA138" s="143"/>
      <c r="CB138" s="143"/>
      <c r="CC138" s="143"/>
      <c r="CD138" s="143"/>
      <c r="CE138" s="143"/>
      <c r="CF138" s="143"/>
      <c r="CG138" s="143"/>
      <c r="CH138" s="143"/>
      <c r="CI138" s="143"/>
      <c r="CJ138" s="143"/>
      <c r="CK138" s="143"/>
      <c r="CL138" s="143"/>
      <c r="CM138" s="143"/>
      <c r="CN138" s="143"/>
      <c r="CO138" s="143"/>
      <c r="CP138" s="143"/>
      <c r="CQ138" s="143"/>
      <c r="CR138" s="143"/>
      <c r="CS138" s="143"/>
      <c r="CT138" s="143"/>
      <c r="CU138" s="143"/>
      <c r="CV138" s="143"/>
      <c r="CW138" s="143"/>
      <c r="CX138" s="143"/>
      <c r="CY138" s="143"/>
      <c r="CZ138" s="143"/>
      <c r="DA138" s="143"/>
      <c r="DB138" s="143"/>
      <c r="DC138" s="143"/>
      <c r="DD138" s="143"/>
      <c r="DE138" s="143"/>
      <c r="DF138" s="143"/>
      <c r="DG138" s="143"/>
      <c r="DH138" s="143"/>
      <c r="DI138" s="143"/>
      <c r="DJ138" s="143"/>
      <c r="DK138" s="143"/>
      <c r="DL138" s="143"/>
      <c r="DM138" s="143"/>
      <c r="DN138" s="143"/>
      <c r="DO138" s="143"/>
      <c r="DP138" s="143"/>
      <c r="DQ138" s="143"/>
      <c r="DR138" s="143"/>
      <c r="DS138" s="143"/>
      <c r="DT138" s="143"/>
      <c r="DU138" s="143"/>
      <c r="DV138" s="143"/>
      <c r="DW138" s="143"/>
      <c r="DX138" s="143"/>
      <c r="DY138" s="143"/>
      <c r="DZ138" s="143"/>
      <c r="EA138" s="143"/>
      <c r="EB138" s="143"/>
      <c r="EC138" s="143"/>
      <c r="ED138" s="143"/>
      <c r="EE138" s="143"/>
      <c r="EF138" s="143"/>
      <c r="EG138" s="143"/>
      <c r="EH138" s="143"/>
      <c r="EI138" s="143"/>
      <c r="EJ138" s="143"/>
      <c r="EK138" s="143"/>
      <c r="EL138" s="143"/>
      <c r="EM138" s="143"/>
      <c r="EN138" s="143"/>
      <c r="EO138" s="143"/>
      <c r="EP138" s="143"/>
      <c r="EQ138" s="143"/>
      <c r="ER138" s="143"/>
      <c r="ES138" s="143"/>
      <c r="ET138" s="143"/>
      <c r="EU138" s="143"/>
      <c r="EV138" s="143"/>
      <c r="EW138" s="143"/>
      <c r="EX138" s="143"/>
      <c r="EY138" s="143"/>
      <c r="EZ138" s="143"/>
      <c r="FA138" s="143"/>
      <c r="FB138" s="143"/>
      <c r="FC138" s="143"/>
      <c r="FD138" s="143"/>
      <c r="FE138" s="143"/>
      <c r="FF138" s="143"/>
      <c r="FG138" s="143"/>
      <c r="FH138" s="143"/>
      <c r="FI138" s="143"/>
      <c r="FJ138" s="143"/>
      <c r="FK138" s="143"/>
      <c r="FL138" s="143"/>
      <c r="FM138" s="143"/>
      <c r="FN138" s="143"/>
      <c r="FO138" s="143"/>
      <c r="FP138" s="143"/>
      <c r="FQ138" s="143"/>
      <c r="FR138" s="143"/>
      <c r="FS138" s="143"/>
      <c r="FT138" s="143"/>
      <c r="FU138" s="143"/>
      <c r="FV138" s="143"/>
      <c r="FW138" s="143"/>
      <c r="FX138" s="143"/>
      <c r="FY138" s="143"/>
      <c r="FZ138" s="143"/>
      <c r="GA138" s="143"/>
      <c r="GB138" s="143"/>
      <c r="GC138" s="143"/>
      <c r="GD138" s="143"/>
      <c r="GE138" s="143"/>
      <c r="GF138" s="143"/>
      <c r="GG138" s="143"/>
      <c r="GH138" s="143"/>
      <c r="GI138" s="143"/>
      <c r="GJ138" s="143"/>
      <c r="GK138" s="143"/>
      <c r="GL138" s="143"/>
      <c r="GM138" s="143"/>
      <c r="GN138" s="143"/>
      <c r="GO138" s="143"/>
      <c r="GP138" s="143"/>
      <c r="GQ138" s="143"/>
      <c r="GR138" s="143"/>
      <c r="GS138" s="143"/>
      <c r="GT138" s="143"/>
      <c r="GU138" s="143"/>
      <c r="GV138" s="143"/>
      <c r="GW138" s="143"/>
      <c r="GX138" s="143"/>
      <c r="GY138" s="143"/>
      <c r="GZ138" s="143"/>
      <c r="HA138" s="143"/>
      <c r="HB138" s="143"/>
      <c r="HC138" s="143"/>
      <c r="HD138" s="143"/>
      <c r="HE138" s="143"/>
      <c r="HF138" s="143"/>
      <c r="HG138" s="143"/>
      <c r="HH138" s="143"/>
      <c r="HI138" s="143"/>
      <c r="HJ138" s="143"/>
      <c r="HK138" s="143"/>
      <c r="HL138" s="143"/>
      <c r="HM138" s="143"/>
      <c r="HN138" s="143"/>
      <c r="HO138" s="143"/>
      <c r="HP138" s="143"/>
      <c r="HQ138" s="143"/>
      <c r="HR138" s="143"/>
      <c r="HS138" s="143"/>
      <c r="HT138" s="143"/>
      <c r="HU138" s="143"/>
      <c r="HV138" s="143"/>
      <c r="HW138" s="143"/>
      <c r="HX138" s="143"/>
      <c r="HY138" s="143"/>
      <c r="HZ138" s="143"/>
      <c r="IA138" s="143"/>
      <c r="IB138" s="143"/>
      <c r="IC138" s="143"/>
      <c r="ID138" s="143"/>
      <c r="IE138" s="143"/>
      <c r="IF138" s="143"/>
      <c r="IG138" s="143"/>
      <c r="IH138" s="143"/>
      <c r="II138" s="143"/>
      <c r="IJ138" s="143"/>
      <c r="IK138" s="143"/>
      <c r="IL138" s="143"/>
      <c r="IM138" s="143"/>
      <c r="IN138" s="143"/>
      <c r="IO138" s="143"/>
      <c r="IP138" s="143"/>
      <c r="IQ138" s="143"/>
      <c r="IR138" s="143"/>
      <c r="IS138" s="143"/>
      <c r="IT138" s="143"/>
      <c r="IU138" s="143"/>
      <c r="IV138" s="143"/>
    </row>
    <row r="139" spans="1:256" ht="94.5">
      <c r="A139" s="359">
        <v>129</v>
      </c>
      <c r="B139" s="79">
        <v>791</v>
      </c>
      <c r="C139" s="374" t="s">
        <v>1692</v>
      </c>
      <c r="D139" s="382" t="s">
        <v>753</v>
      </c>
      <c r="E139" s="143"/>
      <c r="F139" s="143"/>
      <c r="G139" s="143"/>
      <c r="H139" s="143"/>
      <c r="I139" s="143"/>
      <c r="J139" s="143"/>
      <c r="K139" s="143"/>
      <c r="L139" s="143"/>
      <c r="M139" s="143"/>
      <c r="N139" s="143"/>
      <c r="O139" s="143"/>
      <c r="P139" s="143"/>
      <c r="Q139" s="143"/>
      <c r="R139" s="143"/>
      <c r="S139" s="143"/>
      <c r="T139" s="143"/>
      <c r="U139" s="143"/>
      <c r="V139" s="143"/>
      <c r="W139" s="143"/>
      <c r="X139" s="143"/>
      <c r="Y139" s="143"/>
      <c r="Z139" s="143"/>
      <c r="AA139" s="143"/>
      <c r="AB139" s="143"/>
      <c r="AC139" s="143"/>
      <c r="AD139" s="143"/>
      <c r="AE139" s="143"/>
      <c r="AF139" s="143"/>
      <c r="AG139" s="143"/>
      <c r="AH139" s="143"/>
      <c r="AI139" s="143"/>
      <c r="AJ139" s="143"/>
      <c r="AK139" s="143"/>
      <c r="AL139" s="143"/>
      <c r="AM139" s="143"/>
      <c r="AN139" s="143"/>
      <c r="AO139" s="143"/>
      <c r="AP139" s="143"/>
      <c r="AQ139" s="143"/>
      <c r="AR139" s="143"/>
      <c r="AS139" s="143"/>
      <c r="AT139" s="143"/>
      <c r="AU139" s="143"/>
      <c r="AV139" s="143"/>
      <c r="AW139" s="143"/>
      <c r="AX139" s="143"/>
      <c r="AY139" s="143"/>
      <c r="AZ139" s="143"/>
      <c r="BA139" s="143"/>
      <c r="BB139" s="143"/>
      <c r="BC139" s="143"/>
      <c r="BD139" s="143"/>
      <c r="BE139" s="143"/>
      <c r="BF139" s="143"/>
      <c r="BG139" s="143"/>
      <c r="BH139" s="143"/>
      <c r="BI139" s="143"/>
      <c r="BJ139" s="143"/>
      <c r="BK139" s="143"/>
      <c r="BL139" s="143"/>
      <c r="BM139" s="143"/>
      <c r="BN139" s="143"/>
      <c r="BO139" s="143"/>
      <c r="BP139" s="143"/>
      <c r="BQ139" s="143"/>
      <c r="BR139" s="143"/>
      <c r="BS139" s="143"/>
      <c r="BT139" s="143"/>
      <c r="BU139" s="143"/>
      <c r="BV139" s="143"/>
      <c r="BW139" s="143"/>
      <c r="BX139" s="143"/>
      <c r="BY139" s="143"/>
      <c r="BZ139" s="143"/>
      <c r="CA139" s="143"/>
      <c r="CB139" s="143"/>
      <c r="CC139" s="143"/>
      <c r="CD139" s="143"/>
      <c r="CE139" s="143"/>
      <c r="CF139" s="143"/>
      <c r="CG139" s="143"/>
      <c r="CH139" s="143"/>
      <c r="CI139" s="143"/>
      <c r="CJ139" s="143"/>
      <c r="CK139" s="143"/>
      <c r="CL139" s="143"/>
      <c r="CM139" s="143"/>
      <c r="CN139" s="143"/>
      <c r="CO139" s="143"/>
      <c r="CP139" s="143"/>
      <c r="CQ139" s="143"/>
      <c r="CR139" s="143"/>
      <c r="CS139" s="143"/>
      <c r="CT139" s="143"/>
      <c r="CU139" s="143"/>
      <c r="CV139" s="143"/>
      <c r="CW139" s="143"/>
      <c r="CX139" s="143"/>
      <c r="CY139" s="143"/>
      <c r="CZ139" s="143"/>
      <c r="DA139" s="143"/>
      <c r="DB139" s="143"/>
      <c r="DC139" s="143"/>
      <c r="DD139" s="143"/>
      <c r="DE139" s="143"/>
      <c r="DF139" s="143"/>
      <c r="DG139" s="143"/>
      <c r="DH139" s="143"/>
      <c r="DI139" s="143"/>
      <c r="DJ139" s="143"/>
      <c r="DK139" s="143"/>
      <c r="DL139" s="143"/>
      <c r="DM139" s="143"/>
      <c r="DN139" s="143"/>
      <c r="DO139" s="143"/>
      <c r="DP139" s="143"/>
      <c r="DQ139" s="143"/>
      <c r="DR139" s="143"/>
      <c r="DS139" s="143"/>
      <c r="DT139" s="143"/>
      <c r="DU139" s="143"/>
      <c r="DV139" s="143"/>
      <c r="DW139" s="143"/>
      <c r="DX139" s="143"/>
      <c r="DY139" s="143"/>
      <c r="DZ139" s="143"/>
      <c r="EA139" s="143"/>
      <c r="EB139" s="143"/>
      <c r="EC139" s="143"/>
      <c r="ED139" s="143"/>
      <c r="EE139" s="143"/>
      <c r="EF139" s="143"/>
      <c r="EG139" s="143"/>
      <c r="EH139" s="143"/>
      <c r="EI139" s="143"/>
      <c r="EJ139" s="143"/>
      <c r="EK139" s="143"/>
      <c r="EL139" s="143"/>
      <c r="EM139" s="143"/>
      <c r="EN139" s="143"/>
      <c r="EO139" s="143"/>
      <c r="EP139" s="143"/>
      <c r="EQ139" s="143"/>
      <c r="ER139" s="143"/>
      <c r="ES139" s="143"/>
      <c r="ET139" s="143"/>
      <c r="EU139" s="143"/>
      <c r="EV139" s="143"/>
      <c r="EW139" s="143"/>
      <c r="EX139" s="143"/>
      <c r="EY139" s="143"/>
      <c r="EZ139" s="143"/>
      <c r="FA139" s="143"/>
      <c r="FB139" s="143"/>
      <c r="FC139" s="143"/>
      <c r="FD139" s="143"/>
      <c r="FE139" s="143"/>
      <c r="FF139" s="143"/>
      <c r="FG139" s="143"/>
      <c r="FH139" s="143"/>
      <c r="FI139" s="143"/>
      <c r="FJ139" s="143"/>
      <c r="FK139" s="143"/>
      <c r="FL139" s="143"/>
      <c r="FM139" s="143"/>
      <c r="FN139" s="143"/>
      <c r="FO139" s="143"/>
      <c r="FP139" s="143"/>
      <c r="FQ139" s="143"/>
      <c r="FR139" s="143"/>
      <c r="FS139" s="143"/>
      <c r="FT139" s="143"/>
      <c r="FU139" s="143"/>
      <c r="FV139" s="143"/>
      <c r="FW139" s="143"/>
      <c r="FX139" s="143"/>
      <c r="FY139" s="143"/>
      <c r="FZ139" s="143"/>
      <c r="GA139" s="143"/>
      <c r="GB139" s="143"/>
      <c r="GC139" s="143"/>
      <c r="GD139" s="143"/>
      <c r="GE139" s="143"/>
      <c r="GF139" s="143"/>
      <c r="GG139" s="143"/>
      <c r="GH139" s="143"/>
      <c r="GI139" s="143"/>
      <c r="GJ139" s="143"/>
      <c r="GK139" s="143"/>
      <c r="GL139" s="143"/>
      <c r="GM139" s="143"/>
      <c r="GN139" s="143"/>
      <c r="GO139" s="143"/>
      <c r="GP139" s="143"/>
      <c r="GQ139" s="143"/>
      <c r="GR139" s="143"/>
      <c r="GS139" s="143"/>
      <c r="GT139" s="143"/>
      <c r="GU139" s="143"/>
      <c r="GV139" s="143"/>
      <c r="GW139" s="143"/>
      <c r="GX139" s="143"/>
      <c r="GY139" s="143"/>
      <c r="GZ139" s="143"/>
      <c r="HA139" s="143"/>
      <c r="HB139" s="143"/>
      <c r="HC139" s="143"/>
      <c r="HD139" s="143"/>
      <c r="HE139" s="143"/>
      <c r="HF139" s="143"/>
      <c r="HG139" s="143"/>
      <c r="HH139" s="143"/>
      <c r="HI139" s="143"/>
      <c r="HJ139" s="143"/>
      <c r="HK139" s="143"/>
      <c r="HL139" s="143"/>
      <c r="HM139" s="143"/>
      <c r="HN139" s="143"/>
      <c r="HO139" s="143"/>
      <c r="HP139" s="143"/>
      <c r="HQ139" s="143"/>
      <c r="HR139" s="143"/>
      <c r="HS139" s="143"/>
      <c r="HT139" s="143"/>
      <c r="HU139" s="143"/>
      <c r="HV139" s="143"/>
      <c r="HW139" s="143"/>
      <c r="HX139" s="143"/>
      <c r="HY139" s="143"/>
      <c r="HZ139" s="143"/>
      <c r="IA139" s="143"/>
      <c r="IB139" s="143"/>
      <c r="IC139" s="143"/>
      <c r="ID139" s="143"/>
      <c r="IE139" s="143"/>
      <c r="IF139" s="143"/>
      <c r="IG139" s="143"/>
      <c r="IH139" s="143"/>
      <c r="II139" s="143"/>
      <c r="IJ139" s="143"/>
      <c r="IK139" s="143"/>
      <c r="IL139" s="143"/>
      <c r="IM139" s="143"/>
      <c r="IN139" s="143"/>
      <c r="IO139" s="143"/>
      <c r="IP139" s="143"/>
      <c r="IQ139" s="143"/>
      <c r="IR139" s="143"/>
      <c r="IS139" s="143"/>
      <c r="IT139" s="143"/>
      <c r="IU139" s="143"/>
      <c r="IV139" s="143"/>
    </row>
    <row r="140" spans="1:256" ht="94.5">
      <c r="A140" s="359">
        <v>130</v>
      </c>
      <c r="B140" s="79">
        <v>791</v>
      </c>
      <c r="C140" s="374" t="s">
        <v>1693</v>
      </c>
      <c r="D140" s="382" t="s">
        <v>1291</v>
      </c>
      <c r="E140" s="143"/>
      <c r="F140" s="143"/>
      <c r="G140" s="143"/>
      <c r="H140" s="143"/>
      <c r="I140" s="143"/>
      <c r="J140" s="143"/>
      <c r="K140" s="143"/>
      <c r="L140" s="143"/>
      <c r="M140" s="143"/>
      <c r="N140" s="143"/>
      <c r="O140" s="143"/>
      <c r="P140" s="143"/>
      <c r="Q140" s="143"/>
      <c r="R140" s="143"/>
      <c r="S140" s="143"/>
      <c r="T140" s="143"/>
      <c r="U140" s="143"/>
      <c r="V140" s="143"/>
      <c r="W140" s="143"/>
      <c r="X140" s="143"/>
      <c r="Y140" s="143"/>
      <c r="Z140" s="143"/>
      <c r="AA140" s="143"/>
      <c r="AB140" s="143"/>
      <c r="AC140" s="143"/>
      <c r="AD140" s="143"/>
      <c r="AE140" s="143"/>
      <c r="AF140" s="143"/>
      <c r="AG140" s="143"/>
      <c r="AH140" s="143"/>
      <c r="AI140" s="143"/>
      <c r="AJ140" s="143"/>
      <c r="AK140" s="143"/>
      <c r="AL140" s="143"/>
      <c r="AM140" s="143"/>
      <c r="AN140" s="143"/>
      <c r="AO140" s="143"/>
      <c r="AP140" s="143"/>
      <c r="AQ140" s="143"/>
      <c r="AR140" s="143"/>
      <c r="AS140" s="143"/>
      <c r="AT140" s="143"/>
      <c r="AU140" s="143"/>
      <c r="AV140" s="143"/>
      <c r="AW140" s="143"/>
      <c r="AX140" s="143"/>
      <c r="AY140" s="143"/>
      <c r="AZ140" s="143"/>
      <c r="BA140" s="143"/>
      <c r="BB140" s="143"/>
      <c r="BC140" s="143"/>
      <c r="BD140" s="143"/>
      <c r="BE140" s="143"/>
      <c r="BF140" s="143"/>
      <c r="BG140" s="143"/>
      <c r="BH140" s="143"/>
      <c r="BI140" s="143"/>
      <c r="BJ140" s="143"/>
      <c r="BK140" s="143"/>
      <c r="BL140" s="143"/>
      <c r="BM140" s="143"/>
      <c r="BN140" s="143"/>
      <c r="BO140" s="143"/>
      <c r="BP140" s="143"/>
      <c r="BQ140" s="143"/>
      <c r="BR140" s="143"/>
      <c r="BS140" s="143"/>
      <c r="BT140" s="143"/>
      <c r="BU140" s="143"/>
      <c r="BV140" s="143"/>
      <c r="BW140" s="143"/>
      <c r="BX140" s="143"/>
      <c r="BY140" s="143"/>
      <c r="BZ140" s="143"/>
      <c r="CA140" s="143"/>
      <c r="CB140" s="143"/>
      <c r="CC140" s="143"/>
      <c r="CD140" s="143"/>
      <c r="CE140" s="143"/>
      <c r="CF140" s="143"/>
      <c r="CG140" s="143"/>
      <c r="CH140" s="143"/>
      <c r="CI140" s="143"/>
      <c r="CJ140" s="143"/>
      <c r="CK140" s="143"/>
      <c r="CL140" s="143"/>
      <c r="CM140" s="143"/>
      <c r="CN140" s="143"/>
      <c r="CO140" s="143"/>
      <c r="CP140" s="143"/>
      <c r="CQ140" s="143"/>
      <c r="CR140" s="143"/>
      <c r="CS140" s="143"/>
      <c r="CT140" s="143"/>
      <c r="CU140" s="143"/>
      <c r="CV140" s="143"/>
      <c r="CW140" s="143"/>
      <c r="CX140" s="143"/>
      <c r="CY140" s="143"/>
      <c r="CZ140" s="143"/>
      <c r="DA140" s="143"/>
      <c r="DB140" s="143"/>
      <c r="DC140" s="143"/>
      <c r="DD140" s="143"/>
      <c r="DE140" s="143"/>
      <c r="DF140" s="143"/>
      <c r="DG140" s="143"/>
      <c r="DH140" s="143"/>
      <c r="DI140" s="143"/>
      <c r="DJ140" s="143"/>
      <c r="DK140" s="143"/>
      <c r="DL140" s="143"/>
      <c r="DM140" s="143"/>
      <c r="DN140" s="143"/>
      <c r="DO140" s="143"/>
      <c r="DP140" s="143"/>
      <c r="DQ140" s="143"/>
      <c r="DR140" s="143"/>
      <c r="DS140" s="143"/>
      <c r="DT140" s="143"/>
      <c r="DU140" s="143"/>
      <c r="DV140" s="143"/>
      <c r="DW140" s="143"/>
      <c r="DX140" s="143"/>
      <c r="DY140" s="143"/>
      <c r="DZ140" s="143"/>
      <c r="EA140" s="143"/>
      <c r="EB140" s="143"/>
      <c r="EC140" s="143"/>
      <c r="ED140" s="143"/>
      <c r="EE140" s="143"/>
      <c r="EF140" s="143"/>
      <c r="EG140" s="143"/>
      <c r="EH140" s="143"/>
      <c r="EI140" s="143"/>
      <c r="EJ140" s="143"/>
      <c r="EK140" s="143"/>
      <c r="EL140" s="143"/>
      <c r="EM140" s="143"/>
      <c r="EN140" s="143"/>
      <c r="EO140" s="143"/>
      <c r="EP140" s="143"/>
      <c r="EQ140" s="143"/>
      <c r="ER140" s="143"/>
      <c r="ES140" s="143"/>
      <c r="ET140" s="143"/>
      <c r="EU140" s="143"/>
      <c r="EV140" s="143"/>
      <c r="EW140" s="143"/>
      <c r="EX140" s="143"/>
      <c r="EY140" s="143"/>
      <c r="EZ140" s="143"/>
      <c r="FA140" s="143"/>
      <c r="FB140" s="143"/>
      <c r="FC140" s="143"/>
      <c r="FD140" s="143"/>
      <c r="FE140" s="143"/>
      <c r="FF140" s="143"/>
      <c r="FG140" s="143"/>
      <c r="FH140" s="143"/>
      <c r="FI140" s="143"/>
      <c r="FJ140" s="143"/>
      <c r="FK140" s="143"/>
      <c r="FL140" s="143"/>
      <c r="FM140" s="143"/>
      <c r="FN140" s="143"/>
      <c r="FO140" s="143"/>
      <c r="FP140" s="143"/>
      <c r="FQ140" s="143"/>
      <c r="FR140" s="143"/>
      <c r="FS140" s="143"/>
      <c r="FT140" s="143"/>
      <c r="FU140" s="143"/>
      <c r="FV140" s="143"/>
      <c r="FW140" s="143"/>
      <c r="FX140" s="143"/>
      <c r="FY140" s="143"/>
      <c r="FZ140" s="143"/>
      <c r="GA140" s="143"/>
      <c r="GB140" s="143"/>
      <c r="GC140" s="143"/>
      <c r="GD140" s="143"/>
      <c r="GE140" s="143"/>
      <c r="GF140" s="143"/>
      <c r="GG140" s="143"/>
      <c r="GH140" s="143"/>
      <c r="GI140" s="143"/>
      <c r="GJ140" s="143"/>
      <c r="GK140" s="143"/>
      <c r="GL140" s="143"/>
      <c r="GM140" s="143"/>
      <c r="GN140" s="143"/>
      <c r="GO140" s="143"/>
      <c r="GP140" s="143"/>
      <c r="GQ140" s="143"/>
      <c r="GR140" s="143"/>
      <c r="GS140" s="143"/>
      <c r="GT140" s="143"/>
      <c r="GU140" s="143"/>
      <c r="GV140" s="143"/>
      <c r="GW140" s="143"/>
      <c r="GX140" s="143"/>
      <c r="GY140" s="143"/>
      <c r="GZ140" s="143"/>
      <c r="HA140" s="143"/>
      <c r="HB140" s="143"/>
      <c r="HC140" s="143"/>
      <c r="HD140" s="143"/>
      <c r="HE140" s="143"/>
      <c r="HF140" s="143"/>
      <c r="HG140" s="143"/>
      <c r="HH140" s="143"/>
      <c r="HI140" s="143"/>
      <c r="HJ140" s="143"/>
      <c r="HK140" s="143"/>
      <c r="HL140" s="143"/>
      <c r="HM140" s="143"/>
      <c r="HN140" s="143"/>
      <c r="HO140" s="143"/>
      <c r="HP140" s="143"/>
      <c r="HQ140" s="143"/>
      <c r="HR140" s="143"/>
      <c r="HS140" s="143"/>
      <c r="HT140" s="143"/>
      <c r="HU140" s="143"/>
      <c r="HV140" s="143"/>
      <c r="HW140" s="143"/>
      <c r="HX140" s="143"/>
      <c r="HY140" s="143"/>
      <c r="HZ140" s="143"/>
      <c r="IA140" s="143"/>
      <c r="IB140" s="143"/>
      <c r="IC140" s="143"/>
      <c r="ID140" s="143"/>
      <c r="IE140" s="143"/>
      <c r="IF140" s="143"/>
      <c r="IG140" s="143"/>
      <c r="IH140" s="143"/>
      <c r="II140" s="143"/>
      <c r="IJ140" s="143"/>
      <c r="IK140" s="143"/>
      <c r="IL140" s="143"/>
      <c r="IM140" s="143"/>
      <c r="IN140" s="143"/>
      <c r="IO140" s="143"/>
      <c r="IP140" s="143"/>
      <c r="IQ140" s="143"/>
      <c r="IR140" s="143"/>
      <c r="IS140" s="143"/>
      <c r="IT140" s="143"/>
      <c r="IU140" s="143"/>
      <c r="IV140" s="143"/>
    </row>
    <row r="141" spans="1:256" ht="83.25" customHeight="1">
      <c r="A141" s="359">
        <v>131</v>
      </c>
      <c r="B141" s="79">
        <v>791</v>
      </c>
      <c r="C141" s="374" t="s">
        <v>1694</v>
      </c>
      <c r="D141" s="382" t="s">
        <v>1345</v>
      </c>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45"/>
      <c r="AI141" s="145"/>
      <c r="AJ141" s="145"/>
      <c r="AK141" s="145"/>
      <c r="AL141" s="145"/>
      <c r="AM141" s="145"/>
      <c r="AN141" s="145"/>
      <c r="AO141" s="145"/>
      <c r="AP141" s="145"/>
      <c r="AQ141" s="145"/>
      <c r="AR141" s="145"/>
      <c r="AS141" s="145"/>
      <c r="AT141" s="145"/>
      <c r="AU141" s="145"/>
      <c r="AV141" s="145"/>
      <c r="AW141" s="145"/>
      <c r="AX141" s="145"/>
      <c r="AY141" s="145"/>
      <c r="AZ141" s="145"/>
      <c r="BA141" s="145"/>
      <c r="BB141" s="145"/>
      <c r="BC141" s="145"/>
      <c r="BD141" s="145"/>
      <c r="BE141" s="145"/>
      <c r="BF141" s="145"/>
      <c r="BG141" s="145"/>
      <c r="BH141" s="145"/>
      <c r="BI141" s="145"/>
      <c r="BJ141" s="145"/>
      <c r="BK141" s="145"/>
      <c r="BL141" s="145"/>
      <c r="BM141" s="145"/>
      <c r="BN141" s="145"/>
      <c r="BO141" s="145"/>
      <c r="BP141" s="145"/>
      <c r="BQ141" s="145"/>
      <c r="BR141" s="145"/>
      <c r="BS141" s="145"/>
      <c r="BT141" s="145"/>
      <c r="BU141" s="145"/>
      <c r="BV141" s="145"/>
      <c r="BW141" s="145"/>
      <c r="BX141" s="145"/>
      <c r="BY141" s="145"/>
      <c r="BZ141" s="145"/>
      <c r="CA141" s="145"/>
      <c r="CB141" s="145"/>
      <c r="CC141" s="145"/>
      <c r="CD141" s="145"/>
      <c r="CE141" s="145"/>
      <c r="CF141" s="145"/>
      <c r="CG141" s="145"/>
      <c r="CH141" s="145"/>
      <c r="CI141" s="145"/>
      <c r="CJ141" s="145"/>
      <c r="CK141" s="145"/>
      <c r="CL141" s="145"/>
      <c r="CM141" s="145"/>
      <c r="CN141" s="145"/>
      <c r="CO141" s="145"/>
      <c r="CP141" s="145"/>
      <c r="CQ141" s="145"/>
      <c r="CR141" s="145"/>
      <c r="CS141" s="145"/>
      <c r="CT141" s="145"/>
      <c r="CU141" s="145"/>
      <c r="CV141" s="145"/>
      <c r="CW141" s="145"/>
      <c r="CX141" s="145"/>
      <c r="CY141" s="145"/>
      <c r="CZ141" s="145"/>
      <c r="DA141" s="145"/>
      <c r="DB141" s="145"/>
      <c r="DC141" s="145"/>
      <c r="DD141" s="145"/>
      <c r="DE141" s="145"/>
      <c r="DF141" s="145"/>
      <c r="DG141" s="145"/>
      <c r="DH141" s="145"/>
      <c r="DI141" s="145"/>
      <c r="DJ141" s="145"/>
      <c r="DK141" s="145"/>
      <c r="DL141" s="145"/>
      <c r="DM141" s="145"/>
      <c r="DN141" s="145"/>
      <c r="DO141" s="145"/>
      <c r="DP141" s="145"/>
      <c r="DQ141" s="145"/>
      <c r="DR141" s="145"/>
      <c r="DS141" s="145"/>
      <c r="DT141" s="145"/>
      <c r="DU141" s="145"/>
      <c r="DV141" s="145"/>
      <c r="DW141" s="145"/>
      <c r="DX141" s="145"/>
      <c r="DY141" s="145"/>
      <c r="DZ141" s="145"/>
      <c r="EA141" s="145"/>
      <c r="EB141" s="145"/>
      <c r="EC141" s="145"/>
      <c r="ED141" s="145"/>
      <c r="EE141" s="145"/>
      <c r="EF141" s="145"/>
      <c r="EG141" s="145"/>
      <c r="EH141" s="145"/>
      <c r="EI141" s="145"/>
      <c r="EJ141" s="145"/>
      <c r="EK141" s="145"/>
      <c r="EL141" s="145"/>
      <c r="EM141" s="145"/>
      <c r="EN141" s="145"/>
      <c r="EO141" s="145"/>
      <c r="EP141" s="145"/>
      <c r="EQ141" s="145"/>
      <c r="ER141" s="145"/>
      <c r="ES141" s="145"/>
      <c r="ET141" s="145"/>
      <c r="EU141" s="145"/>
      <c r="EV141" s="145"/>
      <c r="EW141" s="145"/>
      <c r="EX141" s="145"/>
      <c r="EY141" s="145"/>
      <c r="EZ141" s="145"/>
      <c r="FA141" s="145"/>
      <c r="FB141" s="145"/>
      <c r="FC141" s="145"/>
      <c r="FD141" s="145"/>
      <c r="FE141" s="145"/>
      <c r="FF141" s="145"/>
      <c r="FG141" s="145"/>
      <c r="FH141" s="145"/>
      <c r="FI141" s="145"/>
      <c r="FJ141" s="145"/>
      <c r="FK141" s="145"/>
      <c r="FL141" s="145"/>
      <c r="FM141" s="145"/>
      <c r="FN141" s="145"/>
      <c r="FO141" s="145"/>
      <c r="FP141" s="145"/>
      <c r="FQ141" s="145"/>
      <c r="FR141" s="145"/>
      <c r="FS141" s="145"/>
      <c r="FT141" s="145"/>
      <c r="FU141" s="145"/>
      <c r="FV141" s="145"/>
      <c r="FW141" s="145"/>
      <c r="FX141" s="145"/>
      <c r="FY141" s="145"/>
      <c r="FZ141" s="145"/>
      <c r="GA141" s="145"/>
      <c r="GB141" s="145"/>
      <c r="GC141" s="145"/>
      <c r="GD141" s="145"/>
      <c r="GE141" s="145"/>
      <c r="GF141" s="145"/>
      <c r="GG141" s="145"/>
      <c r="GH141" s="145"/>
      <c r="GI141" s="145"/>
      <c r="GJ141" s="145"/>
      <c r="GK141" s="145"/>
      <c r="GL141" s="145"/>
      <c r="GM141" s="145"/>
      <c r="GN141" s="145"/>
      <c r="GO141" s="145"/>
      <c r="GP141" s="145"/>
      <c r="GQ141" s="145"/>
      <c r="GR141" s="145"/>
      <c r="GS141" s="145"/>
      <c r="GT141" s="145"/>
      <c r="GU141" s="145"/>
      <c r="GV141" s="145"/>
      <c r="GW141" s="145"/>
      <c r="GX141" s="145"/>
      <c r="GY141" s="145"/>
      <c r="GZ141" s="145"/>
      <c r="HA141" s="145"/>
      <c r="HB141" s="145"/>
      <c r="HC141" s="145"/>
      <c r="HD141" s="145"/>
      <c r="HE141" s="145"/>
      <c r="HF141" s="145"/>
      <c r="HG141" s="145"/>
      <c r="HH141" s="145"/>
      <c r="HI141" s="145"/>
      <c r="HJ141" s="145"/>
      <c r="HK141" s="145"/>
      <c r="HL141" s="145"/>
      <c r="HM141" s="145"/>
      <c r="HN141" s="145"/>
      <c r="HO141" s="145"/>
      <c r="HP141" s="145"/>
      <c r="HQ141" s="145"/>
      <c r="HR141" s="145"/>
      <c r="HS141" s="145"/>
      <c r="HT141" s="145"/>
      <c r="HU141" s="145"/>
      <c r="HV141" s="145"/>
      <c r="HW141" s="145"/>
      <c r="HX141" s="145"/>
      <c r="HY141" s="145"/>
      <c r="HZ141" s="145"/>
      <c r="IA141" s="145"/>
      <c r="IB141" s="145"/>
      <c r="IC141" s="145"/>
      <c r="ID141" s="145"/>
      <c r="IE141" s="145"/>
      <c r="IF141" s="145"/>
      <c r="IG141" s="145"/>
      <c r="IH141" s="145"/>
      <c r="II141" s="145"/>
      <c r="IJ141" s="145"/>
      <c r="IK141" s="145"/>
      <c r="IL141" s="145"/>
      <c r="IM141" s="145"/>
      <c r="IN141" s="145"/>
      <c r="IO141" s="145"/>
      <c r="IP141" s="145"/>
      <c r="IQ141" s="145"/>
      <c r="IR141" s="145"/>
      <c r="IS141" s="145"/>
      <c r="IT141" s="145"/>
      <c r="IU141" s="145"/>
      <c r="IV141" s="145"/>
    </row>
    <row r="142" spans="1:256" ht="94.5">
      <c r="A142" s="359">
        <v>132</v>
      </c>
      <c r="B142" s="79">
        <v>791</v>
      </c>
      <c r="C142" s="374" t="s">
        <v>1695</v>
      </c>
      <c r="D142" s="382" t="s">
        <v>754</v>
      </c>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145"/>
      <c r="AK142" s="145"/>
      <c r="AL142" s="145"/>
      <c r="AM142" s="145"/>
      <c r="AN142" s="145"/>
      <c r="AO142" s="145"/>
      <c r="AP142" s="145"/>
      <c r="AQ142" s="145"/>
      <c r="AR142" s="145"/>
      <c r="AS142" s="145"/>
      <c r="AT142" s="145"/>
      <c r="AU142" s="145"/>
      <c r="AV142" s="145"/>
      <c r="AW142" s="145"/>
      <c r="AX142" s="145"/>
      <c r="AY142" s="145"/>
      <c r="AZ142" s="145"/>
      <c r="BA142" s="145"/>
      <c r="BB142" s="145"/>
      <c r="BC142" s="145"/>
      <c r="BD142" s="145"/>
      <c r="BE142" s="145"/>
      <c r="BF142" s="145"/>
      <c r="BG142" s="145"/>
      <c r="BH142" s="145"/>
      <c r="BI142" s="145"/>
      <c r="BJ142" s="145"/>
      <c r="BK142" s="145"/>
      <c r="BL142" s="145"/>
      <c r="BM142" s="145"/>
      <c r="BN142" s="145"/>
      <c r="BO142" s="145"/>
      <c r="BP142" s="145"/>
      <c r="BQ142" s="145"/>
      <c r="BR142" s="145"/>
      <c r="BS142" s="145"/>
      <c r="BT142" s="145"/>
      <c r="BU142" s="145"/>
      <c r="BV142" s="145"/>
      <c r="BW142" s="145"/>
      <c r="BX142" s="145"/>
      <c r="BY142" s="145"/>
      <c r="BZ142" s="145"/>
      <c r="CA142" s="145"/>
      <c r="CB142" s="145"/>
      <c r="CC142" s="145"/>
      <c r="CD142" s="145"/>
      <c r="CE142" s="145"/>
      <c r="CF142" s="145"/>
      <c r="CG142" s="145"/>
      <c r="CH142" s="145"/>
      <c r="CI142" s="145"/>
      <c r="CJ142" s="145"/>
      <c r="CK142" s="145"/>
      <c r="CL142" s="145"/>
      <c r="CM142" s="145"/>
      <c r="CN142" s="145"/>
      <c r="CO142" s="145"/>
      <c r="CP142" s="145"/>
      <c r="CQ142" s="145"/>
      <c r="CR142" s="145"/>
      <c r="CS142" s="145"/>
      <c r="CT142" s="145"/>
      <c r="CU142" s="145"/>
      <c r="CV142" s="145"/>
      <c r="CW142" s="145"/>
      <c r="CX142" s="145"/>
      <c r="CY142" s="145"/>
      <c r="CZ142" s="145"/>
      <c r="DA142" s="145"/>
      <c r="DB142" s="145"/>
      <c r="DC142" s="145"/>
      <c r="DD142" s="145"/>
      <c r="DE142" s="145"/>
      <c r="DF142" s="145"/>
      <c r="DG142" s="145"/>
      <c r="DH142" s="145"/>
      <c r="DI142" s="145"/>
      <c r="DJ142" s="145"/>
      <c r="DK142" s="145"/>
      <c r="DL142" s="145"/>
      <c r="DM142" s="145"/>
      <c r="DN142" s="145"/>
      <c r="DO142" s="145"/>
      <c r="DP142" s="145"/>
      <c r="DQ142" s="145"/>
      <c r="DR142" s="145"/>
      <c r="DS142" s="145"/>
      <c r="DT142" s="145"/>
      <c r="DU142" s="145"/>
      <c r="DV142" s="145"/>
      <c r="DW142" s="145"/>
      <c r="DX142" s="145"/>
      <c r="DY142" s="145"/>
      <c r="DZ142" s="145"/>
      <c r="EA142" s="145"/>
      <c r="EB142" s="145"/>
      <c r="EC142" s="145"/>
      <c r="ED142" s="145"/>
      <c r="EE142" s="145"/>
      <c r="EF142" s="145"/>
      <c r="EG142" s="145"/>
      <c r="EH142" s="145"/>
      <c r="EI142" s="145"/>
      <c r="EJ142" s="145"/>
      <c r="EK142" s="145"/>
      <c r="EL142" s="145"/>
      <c r="EM142" s="145"/>
      <c r="EN142" s="145"/>
      <c r="EO142" s="145"/>
      <c r="EP142" s="145"/>
      <c r="EQ142" s="145"/>
      <c r="ER142" s="145"/>
      <c r="ES142" s="145"/>
      <c r="ET142" s="145"/>
      <c r="EU142" s="145"/>
      <c r="EV142" s="145"/>
      <c r="EW142" s="145"/>
      <c r="EX142" s="145"/>
      <c r="EY142" s="145"/>
      <c r="EZ142" s="145"/>
      <c r="FA142" s="145"/>
      <c r="FB142" s="145"/>
      <c r="FC142" s="145"/>
      <c r="FD142" s="145"/>
      <c r="FE142" s="145"/>
      <c r="FF142" s="145"/>
      <c r="FG142" s="145"/>
      <c r="FH142" s="145"/>
      <c r="FI142" s="145"/>
      <c r="FJ142" s="145"/>
      <c r="FK142" s="145"/>
      <c r="FL142" s="145"/>
      <c r="FM142" s="145"/>
      <c r="FN142" s="145"/>
      <c r="FO142" s="145"/>
      <c r="FP142" s="145"/>
      <c r="FQ142" s="145"/>
      <c r="FR142" s="145"/>
      <c r="FS142" s="145"/>
      <c r="FT142" s="145"/>
      <c r="FU142" s="145"/>
      <c r="FV142" s="145"/>
      <c r="FW142" s="145"/>
      <c r="FX142" s="145"/>
      <c r="FY142" s="145"/>
      <c r="FZ142" s="145"/>
      <c r="GA142" s="145"/>
      <c r="GB142" s="145"/>
      <c r="GC142" s="145"/>
      <c r="GD142" s="145"/>
      <c r="GE142" s="145"/>
      <c r="GF142" s="145"/>
      <c r="GG142" s="145"/>
      <c r="GH142" s="145"/>
      <c r="GI142" s="145"/>
      <c r="GJ142" s="145"/>
      <c r="GK142" s="145"/>
      <c r="GL142" s="145"/>
      <c r="GM142" s="145"/>
      <c r="GN142" s="145"/>
      <c r="GO142" s="145"/>
      <c r="GP142" s="145"/>
      <c r="GQ142" s="145"/>
      <c r="GR142" s="145"/>
      <c r="GS142" s="145"/>
      <c r="GT142" s="145"/>
      <c r="GU142" s="145"/>
      <c r="GV142" s="145"/>
      <c r="GW142" s="145"/>
      <c r="GX142" s="145"/>
      <c r="GY142" s="145"/>
      <c r="GZ142" s="145"/>
      <c r="HA142" s="145"/>
      <c r="HB142" s="145"/>
      <c r="HC142" s="145"/>
      <c r="HD142" s="145"/>
      <c r="HE142" s="145"/>
      <c r="HF142" s="145"/>
      <c r="HG142" s="145"/>
      <c r="HH142" s="145"/>
      <c r="HI142" s="145"/>
      <c r="HJ142" s="145"/>
      <c r="HK142" s="145"/>
      <c r="HL142" s="145"/>
      <c r="HM142" s="145"/>
      <c r="HN142" s="145"/>
      <c r="HO142" s="145"/>
      <c r="HP142" s="145"/>
      <c r="HQ142" s="145"/>
      <c r="HR142" s="145"/>
      <c r="HS142" s="145"/>
      <c r="HT142" s="145"/>
      <c r="HU142" s="145"/>
      <c r="HV142" s="145"/>
      <c r="HW142" s="145"/>
      <c r="HX142" s="145"/>
      <c r="HY142" s="145"/>
      <c r="HZ142" s="145"/>
      <c r="IA142" s="145"/>
      <c r="IB142" s="145"/>
      <c r="IC142" s="145"/>
      <c r="ID142" s="145"/>
      <c r="IE142" s="145"/>
      <c r="IF142" s="145"/>
      <c r="IG142" s="145"/>
      <c r="IH142" s="145"/>
      <c r="II142" s="145"/>
      <c r="IJ142" s="145"/>
      <c r="IK142" s="145"/>
      <c r="IL142" s="145"/>
      <c r="IM142" s="145"/>
      <c r="IN142" s="145"/>
      <c r="IO142" s="145"/>
      <c r="IP142" s="145"/>
      <c r="IQ142" s="145"/>
      <c r="IR142" s="145"/>
      <c r="IS142" s="145"/>
      <c r="IT142" s="145"/>
      <c r="IU142" s="145"/>
      <c r="IV142" s="145"/>
    </row>
    <row r="143" spans="1:256" ht="94.5">
      <c r="A143" s="359">
        <v>133</v>
      </c>
      <c r="B143" s="79">
        <v>791</v>
      </c>
      <c r="C143" s="374" t="s">
        <v>1696</v>
      </c>
      <c r="D143" s="382" t="s">
        <v>1289</v>
      </c>
      <c r="E143" s="145"/>
      <c r="F143" s="145"/>
      <c r="G143" s="145"/>
      <c r="H143" s="145"/>
      <c r="I143" s="145"/>
      <c r="J143" s="145"/>
      <c r="K143" s="145"/>
      <c r="L143" s="145"/>
      <c r="M143" s="145"/>
      <c r="N143" s="145"/>
      <c r="O143" s="145"/>
      <c r="P143" s="145"/>
      <c r="Q143" s="145"/>
      <c r="R143" s="145"/>
      <c r="S143" s="145"/>
      <c r="T143" s="145"/>
      <c r="U143" s="145"/>
      <c r="V143" s="145"/>
      <c r="W143" s="145"/>
      <c r="X143" s="145"/>
      <c r="Y143" s="145"/>
      <c r="Z143" s="145"/>
      <c r="AA143" s="145"/>
      <c r="AB143" s="145"/>
      <c r="AC143" s="145"/>
      <c r="AD143" s="145"/>
      <c r="AE143" s="145"/>
      <c r="AF143" s="145"/>
      <c r="AG143" s="145"/>
      <c r="AH143" s="145"/>
      <c r="AI143" s="145"/>
      <c r="AJ143" s="145"/>
      <c r="AK143" s="145"/>
      <c r="AL143" s="145"/>
      <c r="AM143" s="145"/>
      <c r="AN143" s="145"/>
      <c r="AO143" s="145"/>
      <c r="AP143" s="145"/>
      <c r="AQ143" s="145"/>
      <c r="AR143" s="145"/>
      <c r="AS143" s="145"/>
      <c r="AT143" s="145"/>
      <c r="AU143" s="145"/>
      <c r="AV143" s="145"/>
      <c r="AW143" s="145"/>
      <c r="AX143" s="145"/>
      <c r="AY143" s="145"/>
      <c r="AZ143" s="145"/>
      <c r="BA143" s="145"/>
      <c r="BB143" s="145"/>
      <c r="BC143" s="145"/>
      <c r="BD143" s="145"/>
      <c r="BE143" s="145"/>
      <c r="BF143" s="145"/>
      <c r="BG143" s="145"/>
      <c r="BH143" s="145"/>
      <c r="BI143" s="145"/>
      <c r="BJ143" s="145"/>
      <c r="BK143" s="145"/>
      <c r="BL143" s="145"/>
      <c r="BM143" s="145"/>
      <c r="BN143" s="145"/>
      <c r="BO143" s="145"/>
      <c r="BP143" s="145"/>
      <c r="BQ143" s="145"/>
      <c r="BR143" s="145"/>
      <c r="BS143" s="145"/>
      <c r="BT143" s="145"/>
      <c r="BU143" s="145"/>
      <c r="BV143" s="145"/>
      <c r="BW143" s="145"/>
      <c r="BX143" s="145"/>
      <c r="BY143" s="145"/>
      <c r="BZ143" s="145"/>
      <c r="CA143" s="145"/>
      <c r="CB143" s="145"/>
      <c r="CC143" s="145"/>
      <c r="CD143" s="145"/>
      <c r="CE143" s="145"/>
      <c r="CF143" s="145"/>
      <c r="CG143" s="145"/>
      <c r="CH143" s="145"/>
      <c r="CI143" s="145"/>
      <c r="CJ143" s="145"/>
      <c r="CK143" s="145"/>
      <c r="CL143" s="145"/>
      <c r="CM143" s="145"/>
      <c r="CN143" s="145"/>
      <c r="CO143" s="145"/>
      <c r="CP143" s="145"/>
      <c r="CQ143" s="145"/>
      <c r="CR143" s="145"/>
      <c r="CS143" s="145"/>
      <c r="CT143" s="145"/>
      <c r="CU143" s="145"/>
      <c r="CV143" s="145"/>
      <c r="CW143" s="145"/>
      <c r="CX143" s="145"/>
      <c r="CY143" s="145"/>
      <c r="CZ143" s="145"/>
      <c r="DA143" s="145"/>
      <c r="DB143" s="145"/>
      <c r="DC143" s="145"/>
      <c r="DD143" s="145"/>
      <c r="DE143" s="145"/>
      <c r="DF143" s="145"/>
      <c r="DG143" s="145"/>
      <c r="DH143" s="145"/>
      <c r="DI143" s="145"/>
      <c r="DJ143" s="145"/>
      <c r="DK143" s="145"/>
      <c r="DL143" s="145"/>
      <c r="DM143" s="145"/>
      <c r="DN143" s="145"/>
      <c r="DO143" s="145"/>
      <c r="DP143" s="145"/>
      <c r="DQ143" s="145"/>
      <c r="DR143" s="145"/>
      <c r="DS143" s="145"/>
      <c r="DT143" s="145"/>
      <c r="DU143" s="145"/>
      <c r="DV143" s="145"/>
      <c r="DW143" s="145"/>
      <c r="DX143" s="145"/>
      <c r="DY143" s="145"/>
      <c r="DZ143" s="145"/>
      <c r="EA143" s="145"/>
      <c r="EB143" s="145"/>
      <c r="EC143" s="145"/>
      <c r="ED143" s="145"/>
      <c r="EE143" s="145"/>
      <c r="EF143" s="145"/>
      <c r="EG143" s="145"/>
      <c r="EH143" s="145"/>
      <c r="EI143" s="145"/>
      <c r="EJ143" s="145"/>
      <c r="EK143" s="145"/>
      <c r="EL143" s="145"/>
      <c r="EM143" s="145"/>
      <c r="EN143" s="145"/>
      <c r="EO143" s="145"/>
      <c r="EP143" s="145"/>
      <c r="EQ143" s="145"/>
      <c r="ER143" s="145"/>
      <c r="ES143" s="145"/>
      <c r="ET143" s="145"/>
      <c r="EU143" s="145"/>
      <c r="EV143" s="145"/>
      <c r="EW143" s="145"/>
      <c r="EX143" s="145"/>
      <c r="EY143" s="145"/>
      <c r="EZ143" s="145"/>
      <c r="FA143" s="145"/>
      <c r="FB143" s="145"/>
      <c r="FC143" s="145"/>
      <c r="FD143" s="145"/>
      <c r="FE143" s="145"/>
      <c r="FF143" s="145"/>
      <c r="FG143" s="145"/>
      <c r="FH143" s="145"/>
      <c r="FI143" s="145"/>
      <c r="FJ143" s="145"/>
      <c r="FK143" s="145"/>
      <c r="FL143" s="145"/>
      <c r="FM143" s="145"/>
      <c r="FN143" s="145"/>
      <c r="FO143" s="145"/>
      <c r="FP143" s="145"/>
      <c r="FQ143" s="145"/>
      <c r="FR143" s="145"/>
      <c r="FS143" s="145"/>
      <c r="FT143" s="145"/>
      <c r="FU143" s="145"/>
      <c r="FV143" s="145"/>
      <c r="FW143" s="145"/>
      <c r="FX143" s="145"/>
      <c r="FY143" s="145"/>
      <c r="FZ143" s="145"/>
      <c r="GA143" s="145"/>
      <c r="GB143" s="145"/>
      <c r="GC143" s="145"/>
      <c r="GD143" s="145"/>
      <c r="GE143" s="145"/>
      <c r="GF143" s="145"/>
      <c r="GG143" s="145"/>
      <c r="GH143" s="145"/>
      <c r="GI143" s="145"/>
      <c r="GJ143" s="145"/>
      <c r="GK143" s="145"/>
      <c r="GL143" s="145"/>
      <c r="GM143" s="145"/>
      <c r="GN143" s="145"/>
      <c r="GO143" s="145"/>
      <c r="GP143" s="145"/>
      <c r="GQ143" s="145"/>
      <c r="GR143" s="145"/>
      <c r="GS143" s="145"/>
      <c r="GT143" s="145"/>
      <c r="GU143" s="145"/>
      <c r="GV143" s="145"/>
      <c r="GW143" s="145"/>
      <c r="GX143" s="145"/>
      <c r="GY143" s="145"/>
      <c r="GZ143" s="145"/>
      <c r="HA143" s="145"/>
      <c r="HB143" s="145"/>
      <c r="HC143" s="145"/>
      <c r="HD143" s="145"/>
      <c r="HE143" s="145"/>
      <c r="HF143" s="145"/>
      <c r="HG143" s="145"/>
      <c r="HH143" s="145"/>
      <c r="HI143" s="145"/>
      <c r="HJ143" s="145"/>
      <c r="HK143" s="145"/>
      <c r="HL143" s="145"/>
      <c r="HM143" s="145"/>
      <c r="HN143" s="145"/>
      <c r="HO143" s="145"/>
      <c r="HP143" s="145"/>
      <c r="HQ143" s="145"/>
      <c r="HR143" s="145"/>
      <c r="HS143" s="145"/>
      <c r="HT143" s="145"/>
      <c r="HU143" s="145"/>
      <c r="HV143" s="145"/>
      <c r="HW143" s="145"/>
      <c r="HX143" s="145"/>
      <c r="HY143" s="145"/>
      <c r="HZ143" s="145"/>
      <c r="IA143" s="145"/>
      <c r="IB143" s="145"/>
      <c r="IC143" s="145"/>
      <c r="ID143" s="145"/>
      <c r="IE143" s="145"/>
      <c r="IF143" s="145"/>
      <c r="IG143" s="145"/>
      <c r="IH143" s="145"/>
      <c r="II143" s="145"/>
      <c r="IJ143" s="145"/>
      <c r="IK143" s="145"/>
      <c r="IL143" s="145"/>
      <c r="IM143" s="145"/>
      <c r="IN143" s="145"/>
      <c r="IO143" s="145"/>
      <c r="IP143" s="145"/>
      <c r="IQ143" s="145"/>
      <c r="IR143" s="145"/>
      <c r="IS143" s="145"/>
      <c r="IT143" s="145"/>
      <c r="IU143" s="145"/>
      <c r="IV143" s="145"/>
    </row>
    <row r="144" spans="1:256" ht="94.5">
      <c r="A144" s="359">
        <v>134</v>
      </c>
      <c r="B144" s="79">
        <v>791</v>
      </c>
      <c r="C144" s="374" t="s">
        <v>1697</v>
      </c>
      <c r="D144" s="382" t="s">
        <v>1288</v>
      </c>
      <c r="E144" s="145"/>
      <c r="F144" s="145"/>
      <c r="G144" s="145"/>
      <c r="H144" s="145"/>
      <c r="I144" s="145"/>
      <c r="J144" s="145"/>
      <c r="K144" s="145"/>
      <c r="L144" s="145"/>
      <c r="M144" s="145"/>
      <c r="N144" s="145"/>
      <c r="O144" s="145"/>
      <c r="P144" s="145"/>
      <c r="Q144" s="145"/>
      <c r="R144" s="145"/>
      <c r="S144" s="145"/>
      <c r="T144" s="145"/>
      <c r="U144" s="145"/>
      <c r="V144" s="145"/>
      <c r="W144" s="145"/>
      <c r="X144" s="145"/>
      <c r="Y144" s="145"/>
      <c r="Z144" s="145"/>
      <c r="AA144" s="145"/>
      <c r="AB144" s="145"/>
      <c r="AC144" s="145"/>
      <c r="AD144" s="145"/>
      <c r="AE144" s="145"/>
      <c r="AF144" s="145"/>
      <c r="AG144" s="145"/>
      <c r="AH144" s="145"/>
      <c r="AI144" s="145"/>
      <c r="AJ144" s="145"/>
      <c r="AK144" s="145"/>
      <c r="AL144" s="145"/>
      <c r="AM144" s="145"/>
      <c r="AN144" s="145"/>
      <c r="AO144" s="145"/>
      <c r="AP144" s="145"/>
      <c r="AQ144" s="145"/>
      <c r="AR144" s="145"/>
      <c r="AS144" s="145"/>
      <c r="AT144" s="145"/>
      <c r="AU144" s="145"/>
      <c r="AV144" s="145"/>
      <c r="AW144" s="145"/>
      <c r="AX144" s="145"/>
      <c r="AY144" s="145"/>
      <c r="AZ144" s="145"/>
      <c r="BA144" s="145"/>
      <c r="BB144" s="145"/>
      <c r="BC144" s="145"/>
      <c r="BD144" s="145"/>
      <c r="BE144" s="145"/>
      <c r="BF144" s="145"/>
      <c r="BG144" s="145"/>
      <c r="BH144" s="145"/>
      <c r="BI144" s="145"/>
      <c r="BJ144" s="145"/>
      <c r="BK144" s="145"/>
      <c r="BL144" s="145"/>
      <c r="BM144" s="145"/>
      <c r="BN144" s="145"/>
      <c r="BO144" s="145"/>
      <c r="BP144" s="145"/>
      <c r="BQ144" s="145"/>
      <c r="BR144" s="145"/>
      <c r="BS144" s="145"/>
      <c r="BT144" s="145"/>
      <c r="BU144" s="145"/>
      <c r="BV144" s="145"/>
      <c r="BW144" s="145"/>
      <c r="BX144" s="145"/>
      <c r="BY144" s="145"/>
      <c r="BZ144" s="145"/>
      <c r="CA144" s="145"/>
      <c r="CB144" s="145"/>
      <c r="CC144" s="145"/>
      <c r="CD144" s="145"/>
      <c r="CE144" s="145"/>
      <c r="CF144" s="145"/>
      <c r="CG144" s="145"/>
      <c r="CH144" s="145"/>
      <c r="CI144" s="145"/>
      <c r="CJ144" s="145"/>
      <c r="CK144" s="145"/>
      <c r="CL144" s="145"/>
      <c r="CM144" s="145"/>
      <c r="CN144" s="145"/>
      <c r="CO144" s="145"/>
      <c r="CP144" s="145"/>
      <c r="CQ144" s="145"/>
      <c r="CR144" s="145"/>
      <c r="CS144" s="145"/>
      <c r="CT144" s="145"/>
      <c r="CU144" s="145"/>
      <c r="CV144" s="145"/>
      <c r="CW144" s="145"/>
      <c r="CX144" s="145"/>
      <c r="CY144" s="145"/>
      <c r="CZ144" s="145"/>
      <c r="DA144" s="145"/>
      <c r="DB144" s="145"/>
      <c r="DC144" s="145"/>
      <c r="DD144" s="145"/>
      <c r="DE144" s="145"/>
      <c r="DF144" s="145"/>
      <c r="DG144" s="145"/>
      <c r="DH144" s="145"/>
      <c r="DI144" s="145"/>
      <c r="DJ144" s="145"/>
      <c r="DK144" s="145"/>
      <c r="DL144" s="145"/>
      <c r="DM144" s="145"/>
      <c r="DN144" s="145"/>
      <c r="DO144" s="145"/>
      <c r="DP144" s="145"/>
      <c r="DQ144" s="145"/>
      <c r="DR144" s="145"/>
      <c r="DS144" s="145"/>
      <c r="DT144" s="145"/>
      <c r="DU144" s="145"/>
      <c r="DV144" s="145"/>
      <c r="DW144" s="145"/>
      <c r="DX144" s="145"/>
      <c r="DY144" s="145"/>
      <c r="DZ144" s="145"/>
      <c r="EA144" s="145"/>
      <c r="EB144" s="145"/>
      <c r="EC144" s="145"/>
      <c r="ED144" s="145"/>
      <c r="EE144" s="145"/>
      <c r="EF144" s="145"/>
      <c r="EG144" s="145"/>
      <c r="EH144" s="145"/>
      <c r="EI144" s="145"/>
      <c r="EJ144" s="145"/>
      <c r="EK144" s="145"/>
      <c r="EL144" s="145"/>
      <c r="EM144" s="145"/>
      <c r="EN144" s="145"/>
      <c r="EO144" s="145"/>
      <c r="EP144" s="145"/>
      <c r="EQ144" s="145"/>
      <c r="ER144" s="145"/>
      <c r="ES144" s="145"/>
      <c r="ET144" s="145"/>
      <c r="EU144" s="145"/>
      <c r="EV144" s="145"/>
      <c r="EW144" s="145"/>
      <c r="EX144" s="145"/>
      <c r="EY144" s="145"/>
      <c r="EZ144" s="145"/>
      <c r="FA144" s="145"/>
      <c r="FB144" s="145"/>
      <c r="FC144" s="145"/>
      <c r="FD144" s="145"/>
      <c r="FE144" s="145"/>
      <c r="FF144" s="145"/>
      <c r="FG144" s="145"/>
      <c r="FH144" s="145"/>
      <c r="FI144" s="145"/>
      <c r="FJ144" s="145"/>
      <c r="FK144" s="145"/>
      <c r="FL144" s="145"/>
      <c r="FM144" s="145"/>
      <c r="FN144" s="145"/>
      <c r="FO144" s="145"/>
      <c r="FP144" s="145"/>
      <c r="FQ144" s="145"/>
      <c r="FR144" s="145"/>
      <c r="FS144" s="145"/>
      <c r="FT144" s="145"/>
      <c r="FU144" s="145"/>
      <c r="FV144" s="145"/>
      <c r="FW144" s="145"/>
      <c r="FX144" s="145"/>
      <c r="FY144" s="145"/>
      <c r="FZ144" s="145"/>
      <c r="GA144" s="145"/>
      <c r="GB144" s="145"/>
      <c r="GC144" s="145"/>
      <c r="GD144" s="145"/>
      <c r="GE144" s="145"/>
      <c r="GF144" s="145"/>
      <c r="GG144" s="145"/>
      <c r="GH144" s="145"/>
      <c r="GI144" s="145"/>
      <c r="GJ144" s="145"/>
      <c r="GK144" s="145"/>
      <c r="GL144" s="145"/>
      <c r="GM144" s="145"/>
      <c r="GN144" s="145"/>
      <c r="GO144" s="145"/>
      <c r="GP144" s="145"/>
      <c r="GQ144" s="145"/>
      <c r="GR144" s="145"/>
      <c r="GS144" s="145"/>
      <c r="GT144" s="145"/>
      <c r="GU144" s="145"/>
      <c r="GV144" s="145"/>
      <c r="GW144" s="145"/>
      <c r="GX144" s="145"/>
      <c r="GY144" s="145"/>
      <c r="GZ144" s="145"/>
      <c r="HA144" s="145"/>
      <c r="HB144" s="145"/>
      <c r="HC144" s="145"/>
      <c r="HD144" s="145"/>
      <c r="HE144" s="145"/>
      <c r="HF144" s="145"/>
      <c r="HG144" s="145"/>
      <c r="HH144" s="145"/>
      <c r="HI144" s="145"/>
      <c r="HJ144" s="145"/>
      <c r="HK144" s="145"/>
      <c r="HL144" s="145"/>
      <c r="HM144" s="145"/>
      <c r="HN144" s="145"/>
      <c r="HO144" s="145"/>
      <c r="HP144" s="145"/>
      <c r="HQ144" s="145"/>
      <c r="HR144" s="145"/>
      <c r="HS144" s="145"/>
      <c r="HT144" s="145"/>
      <c r="HU144" s="145"/>
      <c r="HV144" s="145"/>
      <c r="HW144" s="145"/>
      <c r="HX144" s="145"/>
      <c r="HY144" s="145"/>
      <c r="HZ144" s="145"/>
      <c r="IA144" s="145"/>
      <c r="IB144" s="145"/>
      <c r="IC144" s="145"/>
      <c r="ID144" s="145"/>
      <c r="IE144" s="145"/>
      <c r="IF144" s="145"/>
      <c r="IG144" s="145"/>
      <c r="IH144" s="145"/>
      <c r="II144" s="145"/>
      <c r="IJ144" s="145"/>
      <c r="IK144" s="145"/>
      <c r="IL144" s="145"/>
      <c r="IM144" s="145"/>
      <c r="IN144" s="145"/>
      <c r="IO144" s="145"/>
      <c r="IP144" s="145"/>
      <c r="IQ144" s="145"/>
      <c r="IR144" s="145"/>
      <c r="IS144" s="145"/>
      <c r="IT144" s="145"/>
      <c r="IU144" s="145"/>
      <c r="IV144" s="145"/>
    </row>
    <row r="145" spans="1:4" ht="94.5">
      <c r="A145" s="359">
        <v>135</v>
      </c>
      <c r="B145" s="79">
        <v>791</v>
      </c>
      <c r="C145" s="374" t="s">
        <v>1698</v>
      </c>
      <c r="D145" s="382" t="s">
        <v>752</v>
      </c>
    </row>
    <row r="146" spans="1:4" ht="94.5">
      <c r="A146" s="359">
        <v>136</v>
      </c>
      <c r="B146" s="79">
        <v>791</v>
      </c>
      <c r="C146" s="374" t="s">
        <v>1699</v>
      </c>
      <c r="D146" s="382" t="s">
        <v>1287</v>
      </c>
    </row>
    <row r="147" spans="1:4" ht="94.5">
      <c r="A147" s="359">
        <v>137</v>
      </c>
      <c r="B147" s="79">
        <v>791</v>
      </c>
      <c r="C147" s="374" t="s">
        <v>1700</v>
      </c>
      <c r="D147" s="382" t="s">
        <v>1056</v>
      </c>
    </row>
    <row r="148" spans="1:4" ht="94.5">
      <c r="A148" s="359">
        <v>138</v>
      </c>
      <c r="B148" s="79">
        <v>791</v>
      </c>
      <c r="C148" s="374" t="s">
        <v>1701</v>
      </c>
      <c r="D148" s="382" t="s">
        <v>1107</v>
      </c>
    </row>
    <row r="149" spans="1:4" ht="78.75">
      <c r="A149" s="359">
        <v>139</v>
      </c>
      <c r="B149" s="79">
        <v>791</v>
      </c>
      <c r="C149" s="374" t="s">
        <v>1702</v>
      </c>
      <c r="D149" s="382" t="s">
        <v>1063</v>
      </c>
    </row>
    <row r="150" spans="1:4" ht="78.75">
      <c r="A150" s="359">
        <v>140</v>
      </c>
      <c r="B150" s="79">
        <v>791</v>
      </c>
      <c r="C150" s="374" t="s">
        <v>1703</v>
      </c>
      <c r="D150" s="382" t="s">
        <v>1346</v>
      </c>
    </row>
    <row r="151" spans="1:4" ht="63.75" customHeight="1">
      <c r="A151" s="359">
        <v>141</v>
      </c>
      <c r="B151" s="79">
        <v>791</v>
      </c>
      <c r="C151" s="374" t="s">
        <v>1704</v>
      </c>
      <c r="D151" s="382" t="s">
        <v>1347</v>
      </c>
    </row>
    <row r="152" spans="1:4" ht="78.75">
      <c r="A152" s="359">
        <v>142</v>
      </c>
      <c r="B152" s="79">
        <v>791</v>
      </c>
      <c r="C152" s="374" t="s">
        <v>1705</v>
      </c>
      <c r="D152" s="382" t="s">
        <v>1348</v>
      </c>
    </row>
    <row r="153" spans="1:4" ht="36" customHeight="1">
      <c r="A153" s="359">
        <v>143</v>
      </c>
      <c r="B153" s="79">
        <v>791</v>
      </c>
      <c r="C153" s="374" t="s">
        <v>1706</v>
      </c>
      <c r="D153" s="382" t="s">
        <v>1349</v>
      </c>
    </row>
    <row r="154" spans="1:4" ht="52.5" customHeight="1">
      <c r="A154" s="359">
        <v>144</v>
      </c>
      <c r="B154" s="362" t="s">
        <v>1051</v>
      </c>
      <c r="C154" s="374" t="s">
        <v>1707</v>
      </c>
      <c r="D154" s="382" t="s">
        <v>1350</v>
      </c>
    </row>
    <row r="155" spans="1:4" ht="33" customHeight="1">
      <c r="A155" s="359">
        <v>145</v>
      </c>
      <c r="B155" s="362" t="s">
        <v>1051</v>
      </c>
      <c r="C155" s="374" t="s">
        <v>1708</v>
      </c>
      <c r="D155" s="382" t="s">
        <v>1351</v>
      </c>
    </row>
    <row r="156" spans="1:4" ht="46.5" customHeight="1">
      <c r="A156" s="359">
        <v>146</v>
      </c>
      <c r="B156" s="362" t="s">
        <v>1051</v>
      </c>
      <c r="C156" s="374" t="s">
        <v>1709</v>
      </c>
      <c r="D156" s="382" t="s">
        <v>1064</v>
      </c>
    </row>
    <row r="157" spans="1:4" ht="48" customHeight="1">
      <c r="A157" s="359">
        <v>147</v>
      </c>
      <c r="B157" s="362" t="s">
        <v>1051</v>
      </c>
      <c r="C157" s="25" t="s">
        <v>1710</v>
      </c>
      <c r="D157" s="383" t="s">
        <v>1390</v>
      </c>
    </row>
    <row r="158" spans="1:4" ht="49.5" customHeight="1">
      <c r="A158" s="359">
        <v>148</v>
      </c>
      <c r="B158" s="362" t="s">
        <v>1051</v>
      </c>
      <c r="C158" s="374" t="s">
        <v>1711</v>
      </c>
      <c r="D158" s="383" t="s">
        <v>1391</v>
      </c>
    </row>
    <row r="159" spans="1:4" ht="94.5">
      <c r="A159" s="359">
        <v>149</v>
      </c>
      <c r="B159" s="362" t="s">
        <v>1051</v>
      </c>
      <c r="C159" s="374" t="s">
        <v>1712</v>
      </c>
      <c r="D159" s="383" t="s">
        <v>1441</v>
      </c>
    </row>
    <row r="160" spans="1:4" ht="94.5">
      <c r="A160" s="359">
        <v>150</v>
      </c>
      <c r="B160" s="362" t="s">
        <v>1051</v>
      </c>
      <c r="C160" s="374" t="s">
        <v>1713</v>
      </c>
      <c r="D160" s="383" t="s">
        <v>1442</v>
      </c>
    </row>
    <row r="161" spans="1:4" ht="94.5">
      <c r="A161" s="359">
        <v>151</v>
      </c>
      <c r="B161" s="362" t="s">
        <v>1051</v>
      </c>
      <c r="C161" s="374" t="s">
        <v>1714</v>
      </c>
      <c r="D161" s="383" t="s">
        <v>1443</v>
      </c>
    </row>
    <row r="162" spans="1:4" ht="94.5">
      <c r="A162" s="359">
        <v>152</v>
      </c>
      <c r="B162" s="362" t="s">
        <v>1051</v>
      </c>
      <c r="C162" s="374" t="s">
        <v>1715</v>
      </c>
      <c r="D162" s="383" t="s">
        <v>1444</v>
      </c>
    </row>
    <row r="163" spans="1:4" ht="94.5">
      <c r="A163" s="359">
        <v>153</v>
      </c>
      <c r="B163" s="362" t="s">
        <v>1051</v>
      </c>
      <c r="C163" s="374" t="s">
        <v>1716</v>
      </c>
      <c r="D163" s="383" t="s">
        <v>1392</v>
      </c>
    </row>
    <row r="164" spans="1:4" ht="110.25">
      <c r="A164" s="359">
        <v>154</v>
      </c>
      <c r="B164" s="362" t="s">
        <v>1051</v>
      </c>
      <c r="C164" s="374" t="s">
        <v>1717</v>
      </c>
      <c r="D164" s="383" t="s">
        <v>1393</v>
      </c>
    </row>
    <row r="165" spans="1:4" ht="81" customHeight="1">
      <c r="A165" s="359">
        <v>155</v>
      </c>
      <c r="B165" s="362" t="s">
        <v>1051</v>
      </c>
      <c r="C165" s="374" t="s">
        <v>1718</v>
      </c>
      <c r="D165" s="383" t="s">
        <v>1445</v>
      </c>
    </row>
    <row r="166" spans="1:4" ht="81" customHeight="1">
      <c r="A166" s="359">
        <v>156</v>
      </c>
      <c r="B166" s="362" t="s">
        <v>1051</v>
      </c>
      <c r="C166" s="374" t="s">
        <v>1719</v>
      </c>
      <c r="D166" s="383" t="s">
        <v>1394</v>
      </c>
    </row>
    <row r="167" spans="1:4" ht="81.75" customHeight="1">
      <c r="A167" s="359">
        <v>157</v>
      </c>
      <c r="B167" s="362" t="s">
        <v>1051</v>
      </c>
      <c r="C167" s="374" t="s">
        <v>1720</v>
      </c>
      <c r="D167" s="383" t="s">
        <v>1446</v>
      </c>
    </row>
    <row r="168" spans="1:4" ht="81" customHeight="1">
      <c r="A168" s="359">
        <v>158</v>
      </c>
      <c r="B168" s="362" t="s">
        <v>1051</v>
      </c>
      <c r="C168" s="374" t="s">
        <v>1721</v>
      </c>
      <c r="D168" s="383" t="s">
        <v>1447</v>
      </c>
    </row>
    <row r="169" spans="1:4" ht="78.75" customHeight="1">
      <c r="A169" s="359">
        <v>159</v>
      </c>
      <c r="B169" s="362" t="s">
        <v>1051</v>
      </c>
      <c r="C169" s="374" t="s">
        <v>1722</v>
      </c>
      <c r="D169" s="383" t="s">
        <v>1395</v>
      </c>
    </row>
    <row r="170" spans="1:4" ht="81" customHeight="1">
      <c r="A170" s="359">
        <v>160</v>
      </c>
      <c r="B170" s="362" t="s">
        <v>1051</v>
      </c>
      <c r="C170" s="374" t="s">
        <v>1723</v>
      </c>
      <c r="D170" s="383" t="s">
        <v>1396</v>
      </c>
    </row>
    <row r="171" spans="1:4" ht="82.5" customHeight="1">
      <c r="A171" s="359">
        <v>161</v>
      </c>
      <c r="B171" s="362" t="s">
        <v>1051</v>
      </c>
      <c r="C171" s="374" t="s">
        <v>1724</v>
      </c>
      <c r="D171" s="377" t="s">
        <v>1725</v>
      </c>
    </row>
    <row r="172" spans="1:4" ht="80.25" customHeight="1">
      <c r="A172" s="359">
        <v>162</v>
      </c>
      <c r="B172" s="362" t="s">
        <v>1051</v>
      </c>
      <c r="C172" s="374" t="s">
        <v>1726</v>
      </c>
      <c r="D172" s="377" t="s">
        <v>750</v>
      </c>
    </row>
    <row r="173" spans="1:4" ht="76.5" customHeight="1">
      <c r="A173" s="359">
        <v>163</v>
      </c>
      <c r="B173" s="362" t="s">
        <v>1051</v>
      </c>
      <c r="C173" s="79" t="s">
        <v>1727</v>
      </c>
      <c r="D173" s="23" t="s">
        <v>1728</v>
      </c>
    </row>
    <row r="174" spans="1:4" ht="77.25" customHeight="1">
      <c r="A174" s="359">
        <v>164</v>
      </c>
      <c r="B174" s="362" t="s">
        <v>1051</v>
      </c>
      <c r="C174" s="79" t="s">
        <v>1729</v>
      </c>
      <c r="D174" s="378" t="s">
        <v>1376</v>
      </c>
    </row>
    <row r="175" spans="1:4" ht="78.75" customHeight="1">
      <c r="A175" s="359">
        <v>165</v>
      </c>
      <c r="B175" s="362" t="s">
        <v>1051</v>
      </c>
      <c r="C175" s="79" t="s">
        <v>1730</v>
      </c>
      <c r="D175" s="23" t="s">
        <v>1377</v>
      </c>
    </row>
    <row r="176" spans="1:4" ht="33" customHeight="1">
      <c r="A176" s="359">
        <v>166</v>
      </c>
      <c r="B176" s="362" t="s">
        <v>1051</v>
      </c>
      <c r="C176" s="79" t="s">
        <v>1637</v>
      </c>
      <c r="D176" s="23" t="s">
        <v>1378</v>
      </c>
    </row>
    <row r="177" spans="1:4" ht="50.25" customHeight="1">
      <c r="A177" s="359">
        <v>167</v>
      </c>
      <c r="B177" s="362" t="s">
        <v>1051</v>
      </c>
      <c r="C177" s="79" t="s">
        <v>1638</v>
      </c>
      <c r="D177" s="23" t="s">
        <v>644</v>
      </c>
    </row>
    <row r="178" spans="1:4" ht="39.75" customHeight="1">
      <c r="A178" s="359">
        <v>168</v>
      </c>
      <c r="B178" s="362" t="s">
        <v>1051</v>
      </c>
      <c r="C178" s="359" t="s">
        <v>1633</v>
      </c>
      <c r="D178" s="364" t="s">
        <v>1087</v>
      </c>
    </row>
    <row r="179" spans="1:4" ht="20.25" customHeight="1">
      <c r="A179" s="359">
        <v>169</v>
      </c>
      <c r="B179" s="362" t="s">
        <v>1051</v>
      </c>
      <c r="C179" s="362" t="s">
        <v>1731</v>
      </c>
      <c r="D179" s="363" t="s">
        <v>438</v>
      </c>
    </row>
    <row r="180" spans="1:4" ht="81" customHeight="1">
      <c r="A180" s="359">
        <v>170</v>
      </c>
      <c r="B180" s="362" t="s">
        <v>1051</v>
      </c>
      <c r="C180" s="362" t="s">
        <v>1631</v>
      </c>
      <c r="D180" s="365" t="s">
        <v>1380</v>
      </c>
    </row>
    <row r="181" spans="1:4" ht="47.25">
      <c r="A181" s="359">
        <v>171</v>
      </c>
      <c r="B181" s="79">
        <v>791</v>
      </c>
      <c r="C181" s="79" t="s">
        <v>1732</v>
      </c>
      <c r="D181" s="23" t="s">
        <v>1448</v>
      </c>
    </row>
    <row r="182" spans="1:4" ht="31.5">
      <c r="A182" s="359">
        <v>172</v>
      </c>
      <c r="B182" s="79">
        <v>791</v>
      </c>
      <c r="C182" s="79" t="s">
        <v>1632</v>
      </c>
      <c r="D182" s="23" t="s">
        <v>1449</v>
      </c>
    </row>
    <row r="183" spans="1:4" ht="31.5">
      <c r="A183" s="359">
        <v>173</v>
      </c>
      <c r="B183" s="79">
        <v>791</v>
      </c>
      <c r="C183" s="79" t="s">
        <v>1733</v>
      </c>
      <c r="D183" s="23" t="s">
        <v>1450</v>
      </c>
    </row>
    <row r="184" spans="1:4" ht="47.25">
      <c r="A184" s="359">
        <v>174</v>
      </c>
      <c r="B184" s="362" t="s">
        <v>1051</v>
      </c>
      <c r="C184" s="79" t="s">
        <v>1734</v>
      </c>
      <c r="D184" s="384" t="s">
        <v>1451</v>
      </c>
    </row>
    <row r="185" spans="2:4" ht="15.75">
      <c r="B185" s="147"/>
      <c r="C185" s="136"/>
      <c r="D185" s="136"/>
    </row>
    <row r="186" spans="2:4" ht="15.75">
      <c r="B186" s="147"/>
      <c r="C186" s="136"/>
      <c r="D186" s="136"/>
    </row>
    <row r="187" spans="2:4" ht="15.75">
      <c r="B187" s="147"/>
      <c r="C187" s="136"/>
      <c r="D187" s="136"/>
    </row>
    <row r="188" spans="2:4" ht="15.75">
      <c r="B188" s="147"/>
      <c r="C188" s="136"/>
      <c r="D188" s="136"/>
    </row>
    <row r="189" spans="2:4" ht="15.75">
      <c r="B189" s="147"/>
      <c r="C189" s="136"/>
      <c r="D189" s="136"/>
    </row>
    <row r="190" spans="2:4" ht="15.75">
      <c r="B190" s="147"/>
      <c r="C190" s="136"/>
      <c r="D190" s="136"/>
    </row>
    <row r="191" spans="2:4" ht="15.75">
      <c r="B191" s="147"/>
      <c r="C191" s="136"/>
      <c r="D191" s="136"/>
    </row>
    <row r="192" spans="2:4" ht="15.75">
      <c r="B192" s="147"/>
      <c r="C192" s="136"/>
      <c r="D192" s="136"/>
    </row>
    <row r="193" spans="2:4" ht="15.75">
      <c r="B193" s="147"/>
      <c r="C193" s="136"/>
      <c r="D193" s="136"/>
    </row>
    <row r="194" spans="2:4" ht="15.75">
      <c r="B194" s="147"/>
      <c r="C194" s="136"/>
      <c r="D194" s="136"/>
    </row>
    <row r="195" spans="2:4" ht="15.75">
      <c r="B195" s="147"/>
      <c r="C195" s="136"/>
      <c r="D195" s="136"/>
    </row>
    <row r="196" spans="2:4" ht="15.75">
      <c r="B196" s="147"/>
      <c r="C196" s="136"/>
      <c r="D196" s="136"/>
    </row>
    <row r="197" spans="2:4" ht="15.75">
      <c r="B197" s="147"/>
      <c r="C197" s="136"/>
      <c r="D197" s="136"/>
    </row>
    <row r="198" spans="2:4" ht="15.75">
      <c r="B198" s="147"/>
      <c r="C198" s="136"/>
      <c r="D198" s="136"/>
    </row>
    <row r="199" spans="2:4" ht="15.75">
      <c r="B199" s="147"/>
      <c r="C199" s="136"/>
      <c r="D199" s="136"/>
    </row>
    <row r="200" spans="2:4" ht="15.75">
      <c r="B200" s="147"/>
      <c r="C200" s="136"/>
      <c r="D200" s="136"/>
    </row>
    <row r="201" spans="2:4" ht="15.75">
      <c r="B201" s="147"/>
      <c r="C201" s="136"/>
      <c r="D201" s="136"/>
    </row>
    <row r="202" spans="2:4" ht="15.75">
      <c r="B202" s="147"/>
      <c r="C202" s="136"/>
      <c r="D202" s="136"/>
    </row>
    <row r="203" spans="2:4" ht="15.75">
      <c r="B203" s="147"/>
      <c r="C203" s="136"/>
      <c r="D203" s="136"/>
    </row>
    <row r="204" spans="2:4" ht="15.75">
      <c r="B204" s="147"/>
      <c r="C204" s="136"/>
      <c r="D204" s="136"/>
    </row>
    <row r="205" spans="2:4" ht="15.75">
      <c r="B205" s="147"/>
      <c r="C205" s="136"/>
      <c r="D205" s="136"/>
    </row>
    <row r="206" spans="2:4" ht="15.75">
      <c r="B206" s="147"/>
      <c r="C206" s="136"/>
      <c r="D206" s="136"/>
    </row>
    <row r="207" spans="2:4" ht="15.75">
      <c r="B207" s="147"/>
      <c r="C207" s="136"/>
      <c r="D207" s="136"/>
    </row>
    <row r="208" spans="2:4" ht="15.75">
      <c r="B208" s="147"/>
      <c r="C208" s="136"/>
      <c r="D208" s="136"/>
    </row>
    <row r="209" spans="2:4" ht="15.75">
      <c r="B209" s="147"/>
      <c r="C209" s="136"/>
      <c r="D209" s="136"/>
    </row>
    <row r="210" spans="2:4" ht="15.75">
      <c r="B210" s="147"/>
      <c r="C210" s="136"/>
      <c r="D210" s="136"/>
    </row>
    <row r="211" spans="2:4" ht="15.75">
      <c r="B211" s="147"/>
      <c r="C211" s="136"/>
      <c r="D211" s="136"/>
    </row>
    <row r="212" spans="2:4" ht="15.75">
      <c r="B212" s="147"/>
      <c r="C212" s="136"/>
      <c r="D212" s="136"/>
    </row>
    <row r="213" spans="2:4" ht="15.75">
      <c r="B213" s="147"/>
      <c r="C213" s="136"/>
      <c r="D213" s="136"/>
    </row>
    <row r="214" spans="2:4" ht="15.75">
      <c r="B214" s="147"/>
      <c r="C214" s="136"/>
      <c r="D214" s="136"/>
    </row>
    <row r="215" spans="2:4" ht="15.75">
      <c r="B215" s="147"/>
      <c r="C215" s="136"/>
      <c r="D215" s="136"/>
    </row>
    <row r="216" spans="2:4" ht="15.75">
      <c r="B216" s="147"/>
      <c r="C216" s="136"/>
      <c r="D216" s="136"/>
    </row>
    <row r="217" spans="2:4" ht="15.75">
      <c r="B217" s="147"/>
      <c r="C217" s="136"/>
      <c r="D217" s="136"/>
    </row>
    <row r="218" spans="2:4" ht="15.75">
      <c r="B218" s="147"/>
      <c r="C218" s="136"/>
      <c r="D218" s="136"/>
    </row>
    <row r="219" spans="2:4" ht="15.75">
      <c r="B219" s="147"/>
      <c r="C219" s="136"/>
      <c r="D219" s="136"/>
    </row>
    <row r="220" spans="2:4" ht="15.75">
      <c r="B220" s="147"/>
      <c r="C220" s="136"/>
      <c r="D220" s="136"/>
    </row>
    <row r="221" spans="2:4" ht="15.75">
      <c r="B221" s="147"/>
      <c r="C221" s="136"/>
      <c r="D221" s="136"/>
    </row>
    <row r="222" spans="2:4" ht="15.75">
      <c r="B222" s="147"/>
      <c r="C222" s="136"/>
      <c r="D222" s="136"/>
    </row>
    <row r="223" spans="2:4" ht="15.75">
      <c r="B223" s="147"/>
      <c r="C223" s="136"/>
      <c r="D223" s="136"/>
    </row>
    <row r="224" spans="2:4" ht="15.75">
      <c r="B224" s="147"/>
      <c r="C224" s="136"/>
      <c r="D224" s="136"/>
    </row>
    <row r="225" spans="2:4" ht="15.75">
      <c r="B225" s="147"/>
      <c r="C225" s="136"/>
      <c r="D225" s="136"/>
    </row>
    <row r="226" spans="2:4" ht="15.75">
      <c r="B226" s="147"/>
      <c r="C226" s="136"/>
      <c r="D226" s="136"/>
    </row>
    <row r="227" spans="2:4" ht="15.75">
      <c r="B227" s="147"/>
      <c r="C227" s="136"/>
      <c r="D227" s="136"/>
    </row>
    <row r="228" spans="2:4" ht="15.75">
      <c r="B228" s="147"/>
      <c r="C228" s="136"/>
      <c r="D228" s="136"/>
    </row>
    <row r="229" spans="2:4" ht="15.75">
      <c r="B229" s="147"/>
      <c r="C229" s="136"/>
      <c r="D229" s="136"/>
    </row>
    <row r="230" spans="2:4" ht="15.75">
      <c r="B230" s="147"/>
      <c r="C230" s="136"/>
      <c r="D230" s="136"/>
    </row>
    <row r="231" spans="2:4" ht="15.75">
      <c r="B231" s="147"/>
      <c r="C231" s="136"/>
      <c r="D231" s="136"/>
    </row>
    <row r="232" spans="2:4" ht="15.75">
      <c r="B232" s="147"/>
      <c r="C232" s="136"/>
      <c r="D232" s="136"/>
    </row>
    <row r="233" spans="2:4" ht="15.75">
      <c r="B233" s="147"/>
      <c r="C233" s="136"/>
      <c r="D233" s="136"/>
    </row>
    <row r="234" spans="2:4" ht="15.75">
      <c r="B234" s="147"/>
      <c r="C234" s="136"/>
      <c r="D234" s="136"/>
    </row>
    <row r="235" spans="2:4" ht="15.75">
      <c r="B235" s="147"/>
      <c r="C235" s="136"/>
      <c r="D235" s="136"/>
    </row>
    <row r="236" spans="2:4" ht="15.75">
      <c r="B236" s="147"/>
      <c r="C236" s="136"/>
      <c r="D236" s="136"/>
    </row>
    <row r="237" spans="2:4" ht="15.75">
      <c r="B237" s="147"/>
      <c r="C237" s="136"/>
      <c r="D237" s="136"/>
    </row>
    <row r="238" spans="2:4" ht="15.75">
      <c r="B238" s="147"/>
      <c r="C238" s="136"/>
      <c r="D238" s="136"/>
    </row>
    <row r="239" spans="2:4" ht="15.75">
      <c r="B239" s="147"/>
      <c r="C239" s="136"/>
      <c r="D239" s="136"/>
    </row>
    <row r="240" spans="2:4" ht="15.75">
      <c r="B240" s="147"/>
      <c r="C240" s="136"/>
      <c r="D240" s="136"/>
    </row>
    <row r="241" spans="2:4" ht="15.75">
      <c r="B241" s="147"/>
      <c r="C241" s="136"/>
      <c r="D241" s="136"/>
    </row>
    <row r="242" spans="2:4" ht="15.75">
      <c r="B242" s="147"/>
      <c r="C242" s="136"/>
      <c r="D242" s="136"/>
    </row>
    <row r="243" spans="2:4" ht="15.75">
      <c r="B243" s="147"/>
      <c r="C243" s="136"/>
      <c r="D243" s="136"/>
    </row>
    <row r="244" spans="2:4" ht="15.75">
      <c r="B244" s="147"/>
      <c r="C244" s="136"/>
      <c r="D244" s="136"/>
    </row>
    <row r="245" spans="2:4" ht="15.75">
      <c r="B245" s="147"/>
      <c r="C245" s="136"/>
      <c r="D245" s="136"/>
    </row>
    <row r="246" spans="2:4" ht="15.75">
      <c r="B246" s="147"/>
      <c r="C246" s="136"/>
      <c r="D246" s="136"/>
    </row>
    <row r="247" spans="2:4" ht="15.75">
      <c r="B247" s="147"/>
      <c r="C247" s="136"/>
      <c r="D247" s="136"/>
    </row>
    <row r="248" spans="2:4" ht="15.75">
      <c r="B248" s="147"/>
      <c r="C248" s="136"/>
      <c r="D248" s="136"/>
    </row>
    <row r="249" spans="2:4" ht="15.75">
      <c r="B249" s="147"/>
      <c r="C249" s="136"/>
      <c r="D249" s="136"/>
    </row>
    <row r="250" spans="2:4" ht="15.75">
      <c r="B250" s="147"/>
      <c r="C250" s="136"/>
      <c r="D250" s="136"/>
    </row>
    <row r="251" spans="2:4" ht="15.75">
      <c r="B251" s="147"/>
      <c r="C251" s="136"/>
      <c r="D251" s="136"/>
    </row>
    <row r="252" spans="2:4" ht="15.75">
      <c r="B252" s="147"/>
      <c r="C252" s="136"/>
      <c r="D252" s="136"/>
    </row>
    <row r="253" spans="2:4" ht="15.75">
      <c r="B253" s="147"/>
      <c r="C253" s="136"/>
      <c r="D253" s="136"/>
    </row>
    <row r="254" spans="2:4" ht="15.75">
      <c r="B254" s="147"/>
      <c r="C254" s="136"/>
      <c r="D254" s="136"/>
    </row>
    <row r="255" spans="2:4" ht="15.75">
      <c r="B255" s="147"/>
      <c r="C255" s="136"/>
      <c r="D255" s="136"/>
    </row>
    <row r="256" spans="2:4" ht="15.75">
      <c r="B256" s="147"/>
      <c r="C256" s="136"/>
      <c r="D256" s="136"/>
    </row>
    <row r="257" spans="2:4" ht="15.75">
      <c r="B257" s="147"/>
      <c r="C257" s="136"/>
      <c r="D257" s="136"/>
    </row>
    <row r="258" spans="2:4" ht="15.75">
      <c r="B258" s="147"/>
      <c r="C258" s="136"/>
      <c r="D258" s="136"/>
    </row>
    <row r="259" spans="2:4" ht="15.75">
      <c r="B259" s="147"/>
      <c r="C259" s="136"/>
      <c r="D259" s="136"/>
    </row>
    <row r="260" spans="2:4" ht="15.75">
      <c r="B260" s="147"/>
      <c r="C260" s="136"/>
      <c r="D260" s="136"/>
    </row>
    <row r="261" spans="2:4" ht="15.75">
      <c r="B261" s="147"/>
      <c r="C261" s="136"/>
      <c r="D261" s="136"/>
    </row>
    <row r="262" spans="2:4" ht="15.75">
      <c r="B262" s="147"/>
      <c r="C262" s="136"/>
      <c r="D262" s="136"/>
    </row>
    <row r="263" spans="2:4" ht="15.75">
      <c r="B263" s="147"/>
      <c r="C263" s="136"/>
      <c r="D263" s="136"/>
    </row>
    <row r="264" spans="2:4" ht="15.75">
      <c r="B264" s="147"/>
      <c r="C264" s="136"/>
      <c r="D264" s="136"/>
    </row>
    <row r="265" spans="2:4" ht="15.75">
      <c r="B265" s="147"/>
      <c r="C265" s="136"/>
      <c r="D265" s="136"/>
    </row>
    <row r="266" spans="2:4" ht="15.75">
      <c r="B266" s="147"/>
      <c r="C266" s="136"/>
      <c r="D266" s="136"/>
    </row>
    <row r="267" spans="2:4" ht="15.75">
      <c r="B267" s="147"/>
      <c r="C267" s="136"/>
      <c r="D267" s="136"/>
    </row>
    <row r="268" spans="2:4" ht="15.75">
      <c r="B268" s="147"/>
      <c r="C268" s="136"/>
      <c r="D268" s="136"/>
    </row>
    <row r="269" spans="2:4" ht="15.75">
      <c r="B269" s="147"/>
      <c r="C269" s="136"/>
      <c r="D269" s="136"/>
    </row>
    <row r="270" spans="2:4" ht="15.75">
      <c r="B270" s="147"/>
      <c r="C270" s="136"/>
      <c r="D270" s="136"/>
    </row>
    <row r="271" spans="2:4" ht="15.75">
      <c r="B271" s="147"/>
      <c r="C271" s="136"/>
      <c r="D271" s="136"/>
    </row>
    <row r="272" spans="2:4" ht="15.75">
      <c r="B272" s="147"/>
      <c r="C272" s="136"/>
      <c r="D272" s="136"/>
    </row>
    <row r="273" spans="2:4" ht="15.75">
      <c r="B273" s="147"/>
      <c r="C273" s="136"/>
      <c r="D273" s="136"/>
    </row>
    <row r="274" spans="2:4" ht="15.75">
      <c r="B274" s="147"/>
      <c r="C274" s="136"/>
      <c r="D274" s="136"/>
    </row>
    <row r="275" spans="2:4" ht="15.75">
      <c r="B275" s="147"/>
      <c r="C275" s="136"/>
      <c r="D275" s="136"/>
    </row>
    <row r="276" spans="2:4" ht="15.75">
      <c r="B276" s="147"/>
      <c r="C276" s="136"/>
      <c r="D276" s="136"/>
    </row>
    <row r="277" spans="2:4" ht="15.75">
      <c r="B277" s="147"/>
      <c r="C277" s="136"/>
      <c r="D277" s="136"/>
    </row>
    <row r="278" spans="2:4" ht="15.75">
      <c r="B278" s="147"/>
      <c r="C278" s="136"/>
      <c r="D278" s="136"/>
    </row>
    <row r="279" spans="2:4" ht="15.75">
      <c r="B279" s="147"/>
      <c r="C279" s="136"/>
      <c r="D279" s="136"/>
    </row>
    <row r="280" spans="2:4" ht="15.75">
      <c r="B280" s="147"/>
      <c r="C280" s="136"/>
      <c r="D280" s="136"/>
    </row>
    <row r="281" spans="2:4" ht="15.75">
      <c r="B281" s="147"/>
      <c r="C281" s="136"/>
      <c r="D281" s="136"/>
    </row>
    <row r="282" spans="2:4" ht="15.75">
      <c r="B282" s="147"/>
      <c r="C282" s="136"/>
      <c r="D282" s="136"/>
    </row>
    <row r="283" spans="2:4" ht="15.75">
      <c r="B283" s="147"/>
      <c r="C283" s="136"/>
      <c r="D283" s="136"/>
    </row>
    <row r="284" spans="2:4" ht="15.75">
      <c r="B284" s="147"/>
      <c r="C284" s="136"/>
      <c r="D284" s="136"/>
    </row>
    <row r="285" spans="2:4" ht="15.75">
      <c r="B285" s="147"/>
      <c r="C285" s="136"/>
      <c r="D285" s="136"/>
    </row>
    <row r="286" spans="2:4" ht="15.75">
      <c r="B286" s="147"/>
      <c r="C286" s="136"/>
      <c r="D286" s="136"/>
    </row>
    <row r="287" spans="2:4" ht="15.75">
      <c r="B287" s="147"/>
      <c r="C287" s="136"/>
      <c r="D287" s="136"/>
    </row>
    <row r="288" spans="2:4" ht="15.75">
      <c r="B288" s="147"/>
      <c r="C288" s="136"/>
      <c r="D288" s="136"/>
    </row>
    <row r="289" spans="2:4" ht="15.75">
      <c r="B289" s="147"/>
      <c r="C289" s="136"/>
      <c r="D289" s="136"/>
    </row>
    <row r="290" spans="2:4" ht="15.75">
      <c r="B290" s="147"/>
      <c r="C290" s="136"/>
      <c r="D290" s="136"/>
    </row>
    <row r="291" spans="2:4" ht="15.75">
      <c r="B291" s="147"/>
      <c r="C291" s="136"/>
      <c r="D291" s="136"/>
    </row>
    <row r="292" spans="2:4" ht="15.75">
      <c r="B292" s="147"/>
      <c r="C292" s="136"/>
      <c r="D292" s="136"/>
    </row>
    <row r="293" spans="2:4" ht="15.75">
      <c r="B293" s="147"/>
      <c r="C293" s="136"/>
      <c r="D293" s="136"/>
    </row>
    <row r="294" spans="2:4" ht="15.75">
      <c r="B294" s="147"/>
      <c r="C294" s="136"/>
      <c r="D294" s="136"/>
    </row>
    <row r="295" spans="2:4" ht="15.75">
      <c r="B295" s="147"/>
      <c r="C295" s="136"/>
      <c r="D295" s="136"/>
    </row>
    <row r="296" spans="2:4" ht="15.75">
      <c r="B296" s="147"/>
      <c r="C296" s="136"/>
      <c r="D296" s="136"/>
    </row>
    <row r="297" spans="2:4" ht="15.75">
      <c r="B297" s="147"/>
      <c r="C297" s="136"/>
      <c r="D297" s="136"/>
    </row>
    <row r="298" spans="2:4" ht="15.75">
      <c r="B298" s="147"/>
      <c r="C298" s="136"/>
      <c r="D298" s="136"/>
    </row>
    <row r="299" spans="2:4" ht="15.75">
      <c r="B299" s="147"/>
      <c r="C299" s="136"/>
      <c r="D299" s="136"/>
    </row>
    <row r="300" spans="2:4" ht="15.75">
      <c r="B300" s="147"/>
      <c r="C300" s="136"/>
      <c r="D300" s="136"/>
    </row>
    <row r="301" spans="2:4" ht="15.75">
      <c r="B301" s="147"/>
      <c r="C301" s="136"/>
      <c r="D301" s="136"/>
    </row>
    <row r="302" spans="2:4" ht="15.75">
      <c r="B302" s="147"/>
      <c r="C302" s="136"/>
      <c r="D302" s="136"/>
    </row>
    <row r="303" spans="2:4" ht="15.75">
      <c r="B303" s="147"/>
      <c r="C303" s="136"/>
      <c r="D303" s="136"/>
    </row>
    <row r="304" spans="2:4" ht="15.75">
      <c r="B304" s="147"/>
      <c r="C304" s="136"/>
      <c r="D304" s="136"/>
    </row>
    <row r="305" spans="2:4" ht="15.75">
      <c r="B305" s="147"/>
      <c r="C305" s="136"/>
      <c r="D305" s="136"/>
    </row>
    <row r="306" spans="2:4" ht="15.75">
      <c r="B306" s="147"/>
      <c r="C306" s="136"/>
      <c r="D306" s="136"/>
    </row>
    <row r="307" spans="2:4" ht="15.75">
      <c r="B307" s="147"/>
      <c r="C307" s="136"/>
      <c r="D307" s="136"/>
    </row>
    <row r="308" spans="2:4" ht="15.75">
      <c r="B308" s="147"/>
      <c r="C308" s="136"/>
      <c r="D308" s="136"/>
    </row>
    <row r="309" spans="2:4" ht="15.75">
      <c r="B309" s="147"/>
      <c r="C309" s="136"/>
      <c r="D309" s="136"/>
    </row>
    <row r="310" spans="2:4" ht="15.75">
      <c r="B310" s="147"/>
      <c r="C310" s="136"/>
      <c r="D310" s="136"/>
    </row>
    <row r="311" spans="2:4" ht="15.75">
      <c r="B311" s="147"/>
      <c r="C311" s="136"/>
      <c r="D311" s="136"/>
    </row>
    <row r="312" spans="2:4" ht="15.75">
      <c r="B312" s="147"/>
      <c r="C312" s="136"/>
      <c r="D312" s="136"/>
    </row>
    <row r="313" spans="2:4" ht="15.75">
      <c r="B313" s="147"/>
      <c r="C313" s="136"/>
      <c r="D313" s="136"/>
    </row>
    <row r="314" spans="2:4" ht="15.75">
      <c r="B314" s="147"/>
      <c r="C314" s="136"/>
      <c r="D314" s="136"/>
    </row>
    <row r="315" spans="2:4" ht="15.75">
      <c r="B315" s="147"/>
      <c r="C315" s="136"/>
      <c r="D315" s="136"/>
    </row>
    <row r="316" spans="2:4" ht="15.75">
      <c r="B316" s="147"/>
      <c r="C316" s="136"/>
      <c r="D316" s="136"/>
    </row>
    <row r="317" spans="2:4" ht="15.75">
      <c r="B317" s="147"/>
      <c r="C317" s="136"/>
      <c r="D317" s="136"/>
    </row>
    <row r="318" spans="2:4" ht="15.75">
      <c r="B318" s="147"/>
      <c r="C318" s="136"/>
      <c r="D318" s="136"/>
    </row>
    <row r="319" spans="2:4" ht="15.75">
      <c r="B319" s="147"/>
      <c r="C319" s="136"/>
      <c r="D319" s="136"/>
    </row>
    <row r="320" spans="2:4" ht="15.75">
      <c r="B320" s="147"/>
      <c r="C320" s="136"/>
      <c r="D320" s="136"/>
    </row>
    <row r="321" spans="2:4" ht="15.75">
      <c r="B321" s="147"/>
      <c r="C321" s="136"/>
      <c r="D321" s="136"/>
    </row>
    <row r="322" spans="2:4" ht="15.75">
      <c r="B322" s="147"/>
      <c r="C322" s="136"/>
      <c r="D322" s="136"/>
    </row>
    <row r="323" spans="2:4" ht="15.75">
      <c r="B323" s="147"/>
      <c r="C323" s="136"/>
      <c r="D323" s="136"/>
    </row>
    <row r="324" spans="2:4" ht="15.75">
      <c r="B324" s="147"/>
      <c r="C324" s="136"/>
      <c r="D324" s="136"/>
    </row>
    <row r="325" spans="2:4" ht="15.75">
      <c r="B325" s="147"/>
      <c r="C325" s="136"/>
      <c r="D325" s="136"/>
    </row>
    <row r="326" spans="2:4" ht="15.75">
      <c r="B326" s="147"/>
      <c r="C326" s="136"/>
      <c r="D326" s="136"/>
    </row>
    <row r="327" spans="2:4" ht="15.75">
      <c r="B327" s="147"/>
      <c r="C327" s="136"/>
      <c r="D327" s="136"/>
    </row>
    <row r="328" spans="2:4" ht="15.75">
      <c r="B328" s="147"/>
      <c r="C328" s="136"/>
      <c r="D328" s="136"/>
    </row>
    <row r="329" spans="2:4" ht="15.75">
      <c r="B329" s="147"/>
      <c r="C329" s="136"/>
      <c r="D329" s="136"/>
    </row>
    <row r="330" spans="2:4" ht="15.75">
      <c r="B330" s="147"/>
      <c r="C330" s="136"/>
      <c r="D330" s="136"/>
    </row>
    <row r="331" spans="2:4" ht="15.75">
      <c r="B331" s="147"/>
      <c r="C331" s="136"/>
      <c r="D331" s="136"/>
    </row>
    <row r="332" spans="2:4" ht="15.75">
      <c r="B332" s="147"/>
      <c r="C332" s="136"/>
      <c r="D332" s="136"/>
    </row>
    <row r="333" spans="2:4" ht="15.75">
      <c r="B333" s="147"/>
      <c r="C333" s="136"/>
      <c r="D333" s="136"/>
    </row>
    <row r="334" spans="2:4" ht="15.75">
      <c r="B334" s="147"/>
      <c r="C334" s="136"/>
      <c r="D334" s="136"/>
    </row>
    <row r="335" spans="2:4" ht="15.75">
      <c r="B335" s="147"/>
      <c r="C335" s="136"/>
      <c r="D335" s="136"/>
    </row>
    <row r="336" spans="2:4" ht="15.75">
      <c r="B336" s="147"/>
      <c r="C336" s="136"/>
      <c r="D336" s="136"/>
    </row>
    <row r="337" spans="2:4" ht="15.75">
      <c r="B337" s="147"/>
      <c r="C337" s="136"/>
      <c r="D337" s="136"/>
    </row>
    <row r="338" spans="2:4" ht="15.75">
      <c r="B338" s="147"/>
      <c r="C338" s="136"/>
      <c r="D338" s="136"/>
    </row>
    <row r="339" spans="2:4" ht="15.75">
      <c r="B339" s="147"/>
      <c r="C339" s="136"/>
      <c r="D339" s="136"/>
    </row>
    <row r="340" spans="2:4" ht="15.75">
      <c r="B340" s="147"/>
      <c r="C340" s="136"/>
      <c r="D340" s="136"/>
    </row>
    <row r="341" spans="2:4" ht="15.75">
      <c r="B341" s="147"/>
      <c r="C341" s="136"/>
      <c r="D341" s="136"/>
    </row>
    <row r="342" spans="2:4" ht="15.75">
      <c r="B342" s="147"/>
      <c r="C342" s="136"/>
      <c r="D342" s="136"/>
    </row>
    <row r="343" spans="2:4" ht="15.75">
      <c r="B343" s="147"/>
      <c r="C343" s="136"/>
      <c r="D343" s="136"/>
    </row>
    <row r="344" spans="2:4" ht="15.75">
      <c r="B344" s="147"/>
      <c r="C344" s="136"/>
      <c r="D344" s="136"/>
    </row>
    <row r="345" spans="2:4" ht="15.75">
      <c r="B345" s="147"/>
      <c r="C345" s="136"/>
      <c r="D345" s="136"/>
    </row>
    <row r="346" spans="2:4" ht="15.75">
      <c r="B346" s="147"/>
      <c r="C346" s="136"/>
      <c r="D346" s="136"/>
    </row>
    <row r="347" spans="2:4" ht="15.75">
      <c r="B347" s="147"/>
      <c r="C347" s="136"/>
      <c r="D347" s="136"/>
    </row>
    <row r="348" spans="2:4" ht="15.75">
      <c r="B348" s="147"/>
      <c r="C348" s="136"/>
      <c r="D348" s="136"/>
    </row>
    <row r="349" spans="2:4" ht="15.75">
      <c r="B349" s="147"/>
      <c r="C349" s="136"/>
      <c r="D349" s="136"/>
    </row>
    <row r="350" spans="2:4" ht="15.75">
      <c r="B350" s="147"/>
      <c r="C350" s="136"/>
      <c r="D350" s="136"/>
    </row>
    <row r="351" spans="2:4" ht="15.75">
      <c r="B351" s="147"/>
      <c r="C351" s="136"/>
      <c r="D351" s="136"/>
    </row>
    <row r="352" spans="2:4" ht="15.75">
      <c r="B352" s="147"/>
      <c r="C352" s="136"/>
      <c r="D352" s="136"/>
    </row>
    <row r="353" spans="2:4" ht="15.75">
      <c r="B353" s="147"/>
      <c r="C353" s="136"/>
      <c r="D353" s="136"/>
    </row>
    <row r="354" spans="2:4" ht="15.75">
      <c r="B354" s="147"/>
      <c r="C354" s="136"/>
      <c r="D354" s="136"/>
    </row>
    <row r="355" spans="2:4" ht="15.75">
      <c r="B355" s="147"/>
      <c r="C355" s="136"/>
      <c r="D355" s="136"/>
    </row>
    <row r="356" spans="2:4" ht="15.75">
      <c r="B356" s="147"/>
      <c r="C356" s="136"/>
      <c r="D356" s="136"/>
    </row>
    <row r="357" spans="2:4" ht="15.75">
      <c r="B357" s="147"/>
      <c r="C357" s="136"/>
      <c r="D357" s="136"/>
    </row>
    <row r="358" spans="2:4" ht="15.75">
      <c r="B358" s="147"/>
      <c r="C358" s="136"/>
      <c r="D358" s="136"/>
    </row>
    <row r="359" spans="2:4" ht="15.75">
      <c r="B359" s="147"/>
      <c r="C359" s="136"/>
      <c r="D359" s="136"/>
    </row>
    <row r="360" spans="2:4" ht="15.75">
      <c r="B360" s="147"/>
      <c r="C360" s="136"/>
      <c r="D360" s="136"/>
    </row>
    <row r="361" spans="2:4" ht="15.75">
      <c r="B361" s="147"/>
      <c r="C361" s="136"/>
      <c r="D361" s="136"/>
    </row>
    <row r="362" spans="2:4" ht="15.75">
      <c r="B362" s="147"/>
      <c r="C362" s="136"/>
      <c r="D362" s="136"/>
    </row>
    <row r="363" spans="2:4" ht="15.75">
      <c r="B363" s="147"/>
      <c r="C363" s="136"/>
      <c r="D363" s="136"/>
    </row>
    <row r="364" spans="2:4" ht="15.75">
      <c r="B364" s="147"/>
      <c r="C364" s="136"/>
      <c r="D364" s="136"/>
    </row>
    <row r="365" spans="2:4" ht="15.75">
      <c r="B365" s="147"/>
      <c r="C365" s="136"/>
      <c r="D365" s="136"/>
    </row>
    <row r="366" spans="2:4" ht="15.75">
      <c r="B366" s="147"/>
      <c r="C366" s="136"/>
      <c r="D366" s="136"/>
    </row>
    <row r="367" spans="2:4" ht="15.75">
      <c r="B367" s="147"/>
      <c r="C367" s="136"/>
      <c r="D367" s="136"/>
    </row>
    <row r="368" spans="2:4" ht="15.75">
      <c r="B368" s="147"/>
      <c r="C368" s="136"/>
      <c r="D368" s="136"/>
    </row>
    <row r="369" spans="2:4" ht="15.75">
      <c r="B369" s="147"/>
      <c r="C369" s="136"/>
      <c r="D369" s="136"/>
    </row>
    <row r="370" spans="2:4" ht="15.75">
      <c r="B370" s="147"/>
      <c r="C370" s="136"/>
      <c r="D370" s="136"/>
    </row>
    <row r="371" spans="2:4" ht="15.75">
      <c r="B371" s="147"/>
      <c r="C371" s="136"/>
      <c r="D371" s="136"/>
    </row>
    <row r="372" spans="2:4" ht="15.75">
      <c r="B372" s="147"/>
      <c r="C372" s="136"/>
      <c r="D372" s="136"/>
    </row>
    <row r="373" spans="2:4" ht="15.75">
      <c r="B373" s="147"/>
      <c r="C373" s="136"/>
      <c r="D373" s="136"/>
    </row>
    <row r="374" spans="2:4" ht="15.75">
      <c r="B374" s="147"/>
      <c r="C374" s="136"/>
      <c r="D374" s="136"/>
    </row>
    <row r="375" spans="2:4" ht="15.75">
      <c r="B375" s="147"/>
      <c r="C375" s="136"/>
      <c r="D375" s="136"/>
    </row>
    <row r="376" spans="2:4" ht="15.75">
      <c r="B376" s="147"/>
      <c r="C376" s="136"/>
      <c r="D376" s="136"/>
    </row>
    <row r="377" spans="2:4" ht="15.75">
      <c r="B377" s="147"/>
      <c r="C377" s="136"/>
      <c r="D377" s="136"/>
    </row>
    <row r="378" spans="2:4" ht="15.75">
      <c r="B378" s="147"/>
      <c r="C378" s="136"/>
      <c r="D378" s="136"/>
    </row>
    <row r="379" spans="2:4" ht="15.75">
      <c r="B379" s="147"/>
      <c r="C379" s="136"/>
      <c r="D379" s="136"/>
    </row>
    <row r="380" spans="2:4" ht="15.75">
      <c r="B380" s="147"/>
      <c r="C380" s="136"/>
      <c r="D380" s="136"/>
    </row>
    <row r="381" spans="2:4" ht="15.75">
      <c r="B381" s="147"/>
      <c r="C381" s="136"/>
      <c r="D381" s="136"/>
    </row>
    <row r="382" spans="2:4" ht="15.75">
      <c r="B382" s="147"/>
      <c r="C382" s="136"/>
      <c r="D382" s="136"/>
    </row>
    <row r="383" spans="2:4" ht="15.75">
      <c r="B383" s="147"/>
      <c r="C383" s="136"/>
      <c r="D383" s="136"/>
    </row>
    <row r="384" spans="2:4" ht="15.75">
      <c r="B384" s="147"/>
      <c r="C384" s="136"/>
      <c r="D384" s="136"/>
    </row>
    <row r="385" spans="2:4" ht="15.75">
      <c r="B385" s="147"/>
      <c r="C385" s="136"/>
      <c r="D385" s="136"/>
    </row>
    <row r="386" spans="2:4" ht="15.75">
      <c r="B386" s="147"/>
      <c r="C386" s="136"/>
      <c r="D386" s="136"/>
    </row>
    <row r="387" spans="2:4" ht="15.75">
      <c r="B387" s="147"/>
      <c r="C387" s="136"/>
      <c r="D387" s="136"/>
    </row>
    <row r="388" spans="2:4" ht="15.75">
      <c r="B388" s="147"/>
      <c r="C388" s="136"/>
      <c r="D388" s="136"/>
    </row>
    <row r="389" spans="2:4" ht="15.75">
      <c r="B389" s="147"/>
      <c r="C389" s="136"/>
      <c r="D389" s="136"/>
    </row>
    <row r="390" spans="2:4" ht="15.75">
      <c r="B390" s="147"/>
      <c r="C390" s="136"/>
      <c r="D390" s="136"/>
    </row>
    <row r="391" spans="2:4" ht="15.75">
      <c r="B391" s="147"/>
      <c r="C391" s="136"/>
      <c r="D391" s="136"/>
    </row>
    <row r="392" spans="2:4" ht="15.75">
      <c r="B392" s="147"/>
      <c r="C392" s="136"/>
      <c r="D392" s="136"/>
    </row>
    <row r="393" spans="2:4" ht="15.75">
      <c r="B393" s="147"/>
      <c r="C393" s="136"/>
      <c r="D393" s="136"/>
    </row>
    <row r="394" spans="2:4" ht="15.75">
      <c r="B394" s="147"/>
      <c r="C394" s="136"/>
      <c r="D394" s="136"/>
    </row>
    <row r="395" spans="2:4" ht="15.75">
      <c r="B395" s="147"/>
      <c r="C395" s="136"/>
      <c r="D395" s="136"/>
    </row>
  </sheetData>
  <sheetProtection/>
  <mergeCells count="11">
    <mergeCell ref="C11:D11"/>
    <mergeCell ref="C65:D65"/>
    <mergeCell ref="C76:D76"/>
    <mergeCell ref="C4:D4"/>
    <mergeCell ref="C17:D17"/>
    <mergeCell ref="C39:D39"/>
    <mergeCell ref="C54:D54"/>
    <mergeCell ref="C5:D5"/>
    <mergeCell ref="A6:D6"/>
    <mergeCell ref="A7:D7"/>
    <mergeCell ref="A8:D8"/>
  </mergeCells>
  <printOptions/>
  <pageMargins left="0.7874015748031497" right="0.3937007874015748" top="0.3937007874015748" bottom="0.3937007874015748" header="0.5118110236220472" footer="0.5118110236220472"/>
  <pageSetup fitToHeight="0" fitToWidth="0"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sheetPr>
    <tabColor theme="5" tint="0.7999799847602844"/>
  </sheetPr>
  <dimension ref="A1:P14"/>
  <sheetViews>
    <sheetView view="pageBreakPreview" zoomScaleSheetLayoutView="100" zoomScalePageLayoutView="0" workbookViewId="0" topLeftCell="A1">
      <selection activeCell="C22" sqref="C22"/>
    </sheetView>
  </sheetViews>
  <sheetFormatPr defaultColWidth="9.00390625" defaultRowHeight="15"/>
  <cols>
    <col min="1" max="1" width="9.140625" style="28" customWidth="1"/>
    <col min="2" max="2" width="7.8515625" style="29" customWidth="1"/>
    <col min="3" max="3" width="27.28125" style="29" customWidth="1"/>
    <col min="4" max="4" width="37.140625" style="29" customWidth="1"/>
    <col min="5" max="5" width="4.57421875" style="29" customWidth="1"/>
    <col min="6" max="6" width="3.421875" style="29" customWidth="1"/>
    <col min="7" max="7" width="2.57421875" style="29" customWidth="1"/>
    <col min="8" max="8" width="5.421875" style="29" customWidth="1"/>
    <col min="9" max="9" width="4.00390625" style="29" customWidth="1"/>
    <col min="10" max="10" width="10.8515625" style="29" hidden="1" customWidth="1"/>
    <col min="11" max="11" width="58.00390625" style="30" customWidth="1"/>
    <col min="12" max="12" width="4.7109375" style="29" hidden="1" customWidth="1"/>
    <col min="13" max="14" width="5.8515625" style="29" hidden="1" customWidth="1"/>
    <col min="15" max="15" width="9.57421875" style="29" customWidth="1"/>
    <col min="16" max="16" width="8.7109375" style="29" customWidth="1"/>
    <col min="17" max="17" width="10.140625" style="29" hidden="1" customWidth="1"/>
    <col min="18" max="18" width="10.28125" style="29" hidden="1" customWidth="1"/>
    <col min="19" max="16384" width="9.00390625" style="29" customWidth="1"/>
  </cols>
  <sheetData>
    <row r="1" spans="4:16" ht="15.75">
      <c r="D1" s="19" t="s">
        <v>812</v>
      </c>
      <c r="P1" s="19"/>
    </row>
    <row r="2" spans="3:16" ht="15.75">
      <c r="C2" s="13"/>
      <c r="D2" s="76" t="s">
        <v>1523</v>
      </c>
      <c r="E2" s="76"/>
      <c r="F2" s="76"/>
      <c r="P2" s="20"/>
    </row>
    <row r="3" spans="3:16" ht="15.75">
      <c r="C3" s="13"/>
      <c r="D3" s="11" t="s">
        <v>422</v>
      </c>
      <c r="P3" s="20"/>
    </row>
    <row r="4" spans="3:16" ht="15.75">
      <c r="C4" s="444" t="s">
        <v>1527</v>
      </c>
      <c r="D4" s="444"/>
      <c r="P4" s="20"/>
    </row>
    <row r="5" ht="15.75">
      <c r="D5" s="20"/>
    </row>
    <row r="6" spans="1:10" ht="46.5" customHeight="1">
      <c r="A6" s="439" t="s">
        <v>1528</v>
      </c>
      <c r="B6" s="440"/>
      <c r="C6" s="440"/>
      <c r="D6" s="440"/>
      <c r="J6" s="62" t="str">
        <f>CONCATENATE(A6," ",C6," ",D6," ",E6," ",F6," ",G6," ",H6," ",I6)</f>
        <v>Главные администраторы источников внутреннего финансирования дефицита районного бюджета на 2019 год и плановый период 2020-2021 годов       </v>
      </c>
    </row>
    <row r="7" spans="1:13" s="13" customFormat="1" ht="14.25" customHeight="1">
      <c r="A7" s="441"/>
      <c r="B7" s="441"/>
      <c r="C7" s="441"/>
      <c r="D7" s="441"/>
      <c r="E7" s="61"/>
      <c r="F7" s="61"/>
      <c r="G7" s="61"/>
      <c r="H7" s="61"/>
      <c r="I7" s="61"/>
      <c r="J7" s="63"/>
      <c r="K7" s="63"/>
      <c r="L7" s="64"/>
      <c r="M7" s="64"/>
    </row>
    <row r="8" spans="1:11" s="31" customFormat="1" ht="62.25" customHeight="1">
      <c r="A8" s="9" t="s">
        <v>930</v>
      </c>
      <c r="B8" s="9" t="s">
        <v>191</v>
      </c>
      <c r="C8" s="9" t="s">
        <v>574</v>
      </c>
      <c r="D8" s="9" t="s">
        <v>956</v>
      </c>
      <c r="K8" s="32"/>
    </row>
    <row r="9" spans="1:4" ht="15.75">
      <c r="A9" s="21"/>
      <c r="B9" s="33">
        <v>1</v>
      </c>
      <c r="C9" s="33">
        <v>2</v>
      </c>
      <c r="D9" s="33">
        <v>3</v>
      </c>
    </row>
    <row r="10" spans="1:11" s="81" customFormat="1" ht="21" customHeight="1">
      <c r="A10" s="80">
        <v>1</v>
      </c>
      <c r="B10" s="70" t="s">
        <v>1051</v>
      </c>
      <c r="C10" s="442" t="s">
        <v>502</v>
      </c>
      <c r="D10" s="443"/>
      <c r="K10" s="82"/>
    </row>
    <row r="11" spans="1:9" ht="47.25">
      <c r="A11" s="79">
        <v>2</v>
      </c>
      <c r="B11" s="26" t="s">
        <v>1051</v>
      </c>
      <c r="C11" s="79" t="s">
        <v>957</v>
      </c>
      <c r="D11" s="23" t="s">
        <v>517</v>
      </c>
      <c r="E11" s="34"/>
      <c r="F11" s="34"/>
      <c r="G11" s="34"/>
      <c r="H11" s="34"/>
      <c r="I11" s="34"/>
    </row>
    <row r="12" spans="1:9" ht="47.25">
      <c r="A12" s="79">
        <v>3</v>
      </c>
      <c r="B12" s="26" t="s">
        <v>1051</v>
      </c>
      <c r="C12" s="79" t="s">
        <v>958</v>
      </c>
      <c r="D12" s="23" t="s">
        <v>708</v>
      </c>
      <c r="E12" s="34"/>
      <c r="F12" s="34"/>
      <c r="G12" s="34"/>
      <c r="H12" s="34"/>
      <c r="I12" s="34"/>
    </row>
    <row r="13" spans="1:4" ht="78.75">
      <c r="A13" s="79">
        <v>4</v>
      </c>
      <c r="B13" s="79">
        <v>791</v>
      </c>
      <c r="C13" s="79" t="s">
        <v>927</v>
      </c>
      <c r="D13" s="68" t="s">
        <v>746</v>
      </c>
    </row>
    <row r="14" spans="1:4" ht="78.75">
      <c r="A14" s="79">
        <v>5</v>
      </c>
      <c r="B14" s="26" t="s">
        <v>1051</v>
      </c>
      <c r="C14" s="79" t="s">
        <v>843</v>
      </c>
      <c r="D14" s="23" t="s">
        <v>577</v>
      </c>
    </row>
  </sheetData>
  <sheetProtection/>
  <mergeCells count="4">
    <mergeCell ref="A6:D6"/>
    <mergeCell ref="A7:D7"/>
    <mergeCell ref="C10:D10"/>
    <mergeCell ref="C4:D4"/>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5" tint="0.7999799847602844"/>
  </sheetPr>
  <dimension ref="A1:IU216"/>
  <sheetViews>
    <sheetView view="pageBreakPreview" zoomScale="115" zoomScaleSheetLayoutView="115" zoomScalePageLayoutView="0" workbookViewId="0" topLeftCell="A1">
      <selection activeCell="J9" sqref="J9:J11"/>
    </sheetView>
  </sheetViews>
  <sheetFormatPr defaultColWidth="9.140625" defaultRowHeight="15"/>
  <cols>
    <col min="1" max="1" width="6.7109375" style="193" customWidth="1"/>
    <col min="2" max="2" width="7.57421875" style="193" customWidth="1"/>
    <col min="3" max="3" width="6.57421875" style="193" customWidth="1"/>
    <col min="4" max="4" width="6.140625" style="194" customWidth="1"/>
    <col min="5" max="5" width="6.7109375" style="193" customWidth="1"/>
    <col min="6" max="6" width="6.8515625" style="193" customWidth="1"/>
    <col min="7" max="7" width="7.421875" style="193" customWidth="1"/>
    <col min="8" max="8" width="5.7109375" style="193" customWidth="1"/>
    <col min="9" max="9" width="5.421875" style="193" customWidth="1"/>
    <col min="10" max="10" width="40.7109375" style="178" customWidth="1"/>
    <col min="11" max="11" width="13.8515625" style="205" customWidth="1"/>
    <col min="12" max="12" width="13.57421875" style="205" customWidth="1"/>
    <col min="13" max="13" width="14.421875" style="205" customWidth="1"/>
    <col min="14" max="14" width="13.7109375" style="178" customWidth="1"/>
    <col min="15" max="15" width="13.8515625" style="179" customWidth="1"/>
    <col min="16" max="16" width="16.57421875" style="178" customWidth="1"/>
    <col min="17" max="17" width="15.140625" style="178" customWidth="1"/>
    <col min="18" max="18" width="17.28125" style="178" customWidth="1"/>
    <col min="19" max="19" width="12.140625" style="178" bestFit="1" customWidth="1"/>
    <col min="20" max="20" width="9.140625" style="178" customWidth="1"/>
    <col min="21" max="21" width="12.140625" style="178" bestFit="1" customWidth="1"/>
    <col min="22" max="16384" width="9.140625" style="178" customWidth="1"/>
  </cols>
  <sheetData>
    <row r="1" spans="1:13" ht="15" customHeight="1">
      <c r="A1" s="175"/>
      <c r="B1" s="176"/>
      <c r="C1" s="176"/>
      <c r="D1" s="176"/>
      <c r="E1" s="176"/>
      <c r="F1" s="176"/>
      <c r="G1" s="176"/>
      <c r="H1" s="176"/>
      <c r="I1" s="176"/>
      <c r="J1" s="177"/>
      <c r="K1" s="450" t="s">
        <v>1156</v>
      </c>
      <c r="L1" s="450"/>
      <c r="M1" s="450"/>
    </row>
    <row r="2" spans="1:13" ht="15.75" customHeight="1">
      <c r="A2" s="175"/>
      <c r="B2" s="176"/>
      <c r="C2" s="176"/>
      <c r="D2" s="176"/>
      <c r="E2" s="176"/>
      <c r="F2" s="176"/>
      <c r="G2" s="176"/>
      <c r="H2" s="176"/>
      <c r="I2" s="176"/>
      <c r="J2" s="177"/>
      <c r="K2" s="450" t="s">
        <v>1523</v>
      </c>
      <c r="L2" s="450"/>
      <c r="M2" s="450"/>
    </row>
    <row r="3" spans="1:13" ht="15.75" customHeight="1">
      <c r="A3" s="175"/>
      <c r="B3" s="176"/>
      <c r="C3" s="176"/>
      <c r="D3" s="176"/>
      <c r="E3" s="176"/>
      <c r="F3" s="176"/>
      <c r="G3" s="176"/>
      <c r="H3" s="176"/>
      <c r="I3" s="176"/>
      <c r="J3" s="177"/>
      <c r="K3" s="450" t="s">
        <v>422</v>
      </c>
      <c r="L3" s="450"/>
      <c r="M3" s="450"/>
    </row>
    <row r="4" spans="1:13" ht="15.75" customHeight="1">
      <c r="A4" s="175"/>
      <c r="B4" s="176"/>
      <c r="C4" s="176"/>
      <c r="D4" s="176"/>
      <c r="E4" s="176"/>
      <c r="F4" s="176"/>
      <c r="G4" s="176"/>
      <c r="H4" s="176"/>
      <c r="I4" s="176"/>
      <c r="J4" s="177"/>
      <c r="K4" s="450" t="s">
        <v>1527</v>
      </c>
      <c r="L4" s="450"/>
      <c r="M4" s="450"/>
    </row>
    <row r="5" spans="1:13" ht="12.75">
      <c r="A5" s="175"/>
      <c r="B5" s="176"/>
      <c r="C5" s="176"/>
      <c r="D5" s="176"/>
      <c r="E5" s="176"/>
      <c r="F5" s="176"/>
      <c r="G5" s="176"/>
      <c r="H5" s="176"/>
      <c r="I5" s="176"/>
      <c r="J5" s="177"/>
      <c r="K5" s="195"/>
      <c r="L5" s="195"/>
      <c r="M5" s="195"/>
    </row>
    <row r="6" spans="1:13" ht="12.75">
      <c r="A6" s="175"/>
      <c r="B6" s="176"/>
      <c r="C6" s="176"/>
      <c r="D6" s="176"/>
      <c r="E6" s="176"/>
      <c r="F6" s="176"/>
      <c r="G6" s="176"/>
      <c r="H6" s="176"/>
      <c r="I6" s="176"/>
      <c r="J6" s="177"/>
      <c r="K6" s="195"/>
      <c r="L6" s="195"/>
      <c r="M6" s="195"/>
    </row>
    <row r="7" spans="1:13" ht="32.25" customHeight="1">
      <c r="A7" s="181"/>
      <c r="B7" s="181"/>
      <c r="C7" s="181"/>
      <c r="D7" s="181"/>
      <c r="E7" s="181"/>
      <c r="F7" s="181"/>
      <c r="G7" s="181"/>
      <c r="H7" s="181"/>
      <c r="I7" s="181"/>
      <c r="J7" s="451" t="s">
        <v>1529</v>
      </c>
      <c r="K7" s="451"/>
      <c r="L7" s="196"/>
      <c r="M7" s="196"/>
    </row>
    <row r="8" spans="1:13" ht="12.75">
      <c r="A8" s="182"/>
      <c r="B8" s="182"/>
      <c r="C8" s="182"/>
      <c r="D8" s="182"/>
      <c r="E8" s="182"/>
      <c r="F8" s="182"/>
      <c r="G8" s="182"/>
      <c r="H8" s="182"/>
      <c r="I8" s="182"/>
      <c r="J8" s="183"/>
      <c r="K8" s="197"/>
      <c r="L8" s="197"/>
      <c r="M8" s="198" t="s">
        <v>378</v>
      </c>
    </row>
    <row r="9" spans="1:16" s="184" customFormat="1" ht="15" customHeight="1">
      <c r="A9" s="452" t="s">
        <v>930</v>
      </c>
      <c r="B9" s="455" t="s">
        <v>192</v>
      </c>
      <c r="C9" s="456"/>
      <c r="D9" s="456"/>
      <c r="E9" s="456"/>
      <c r="F9" s="456"/>
      <c r="G9" s="456"/>
      <c r="H9" s="456"/>
      <c r="I9" s="457"/>
      <c r="J9" s="458" t="s">
        <v>861</v>
      </c>
      <c r="K9" s="447" t="s">
        <v>1463</v>
      </c>
      <c r="L9" s="447" t="s">
        <v>1464</v>
      </c>
      <c r="M9" s="447" t="s">
        <v>1522</v>
      </c>
      <c r="N9" s="446"/>
      <c r="O9" s="445"/>
      <c r="P9" s="445"/>
    </row>
    <row r="10" spans="1:255" s="184" customFormat="1" ht="63" customHeight="1">
      <c r="A10" s="453"/>
      <c r="B10" s="461" t="s">
        <v>1157</v>
      </c>
      <c r="C10" s="462" t="s">
        <v>1158</v>
      </c>
      <c r="D10" s="462" t="s">
        <v>1159</v>
      </c>
      <c r="E10" s="462" t="s">
        <v>1160</v>
      </c>
      <c r="F10" s="462" t="s">
        <v>1161</v>
      </c>
      <c r="G10" s="461" t="s">
        <v>1162</v>
      </c>
      <c r="H10" s="461" t="s">
        <v>1163</v>
      </c>
      <c r="I10" s="461" t="s">
        <v>1164</v>
      </c>
      <c r="J10" s="459"/>
      <c r="K10" s="448"/>
      <c r="L10" s="448"/>
      <c r="M10" s="448"/>
      <c r="N10" s="446"/>
      <c r="O10" s="445"/>
      <c r="P10" s="44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5"/>
      <c r="AY10" s="185"/>
      <c r="AZ10" s="185"/>
      <c r="BA10" s="185"/>
      <c r="BB10" s="185"/>
      <c r="BC10" s="185"/>
      <c r="BD10" s="185"/>
      <c r="BE10" s="185"/>
      <c r="BF10" s="185"/>
      <c r="BG10" s="185"/>
      <c r="BH10" s="185"/>
      <c r="BI10" s="185"/>
      <c r="BJ10" s="185"/>
      <c r="BK10" s="185"/>
      <c r="BL10" s="185"/>
      <c r="BM10" s="185"/>
      <c r="BN10" s="185"/>
      <c r="BO10" s="185"/>
      <c r="BP10" s="185"/>
      <c r="BQ10" s="185"/>
      <c r="BR10" s="185"/>
      <c r="BS10" s="185"/>
      <c r="BT10" s="185"/>
      <c r="BU10" s="185"/>
      <c r="BV10" s="185"/>
      <c r="BW10" s="185"/>
      <c r="BX10" s="185"/>
      <c r="BY10" s="185"/>
      <c r="BZ10" s="185"/>
      <c r="CA10" s="185"/>
      <c r="CB10" s="185"/>
      <c r="CC10" s="185"/>
      <c r="CD10" s="185"/>
      <c r="CE10" s="185"/>
      <c r="CF10" s="185"/>
      <c r="CG10" s="185"/>
      <c r="CH10" s="185"/>
      <c r="CI10" s="185"/>
      <c r="CJ10" s="185"/>
      <c r="CK10" s="185"/>
      <c r="CL10" s="185"/>
      <c r="CM10" s="185"/>
      <c r="CN10" s="185"/>
      <c r="CO10" s="185"/>
      <c r="CP10" s="185"/>
      <c r="CQ10" s="185"/>
      <c r="CR10" s="185"/>
      <c r="CS10" s="185"/>
      <c r="CT10" s="185"/>
      <c r="CU10" s="185"/>
      <c r="CV10" s="185"/>
      <c r="CW10" s="185"/>
      <c r="CX10" s="185"/>
      <c r="CY10" s="185"/>
      <c r="CZ10" s="185"/>
      <c r="DA10" s="185"/>
      <c r="DB10" s="185"/>
      <c r="DC10" s="185"/>
      <c r="DD10" s="185"/>
      <c r="DE10" s="185"/>
      <c r="DF10" s="185"/>
      <c r="DG10" s="185"/>
      <c r="DH10" s="185"/>
      <c r="DI10" s="185"/>
      <c r="DJ10" s="185"/>
      <c r="DK10" s="185"/>
      <c r="DL10" s="185"/>
      <c r="DM10" s="185"/>
      <c r="DN10" s="185"/>
      <c r="DO10" s="185"/>
      <c r="DP10" s="185"/>
      <c r="DQ10" s="185"/>
      <c r="DR10" s="185"/>
      <c r="DS10" s="185"/>
      <c r="DT10" s="185"/>
      <c r="DU10" s="185"/>
      <c r="DV10" s="185"/>
      <c r="DW10" s="185"/>
      <c r="DX10" s="185"/>
      <c r="DY10" s="185"/>
      <c r="DZ10" s="185"/>
      <c r="EA10" s="185"/>
      <c r="EB10" s="185"/>
      <c r="EC10" s="185"/>
      <c r="ED10" s="185"/>
      <c r="EE10" s="185"/>
      <c r="EF10" s="185"/>
      <c r="EG10" s="185"/>
      <c r="EH10" s="185"/>
      <c r="EI10" s="185"/>
      <c r="EJ10" s="185"/>
      <c r="EK10" s="185"/>
      <c r="EL10" s="185"/>
      <c r="EM10" s="185"/>
      <c r="EN10" s="185"/>
      <c r="EO10" s="185"/>
      <c r="EP10" s="185"/>
      <c r="EQ10" s="185"/>
      <c r="ER10" s="185"/>
      <c r="ES10" s="185"/>
      <c r="ET10" s="185"/>
      <c r="EU10" s="185"/>
      <c r="EV10" s="185"/>
      <c r="EW10" s="185"/>
      <c r="EX10" s="185"/>
      <c r="EY10" s="185"/>
      <c r="EZ10" s="185"/>
      <c r="FA10" s="185"/>
      <c r="FB10" s="185"/>
      <c r="FC10" s="185"/>
      <c r="FD10" s="185"/>
      <c r="FE10" s="185"/>
      <c r="FF10" s="185"/>
      <c r="FG10" s="185"/>
      <c r="FH10" s="185"/>
      <c r="FI10" s="185"/>
      <c r="FJ10" s="185"/>
      <c r="FK10" s="185"/>
      <c r="FL10" s="185"/>
      <c r="FM10" s="185"/>
      <c r="FN10" s="185"/>
      <c r="FO10" s="185"/>
      <c r="FP10" s="185"/>
      <c r="FQ10" s="185"/>
      <c r="FR10" s="185"/>
      <c r="FS10" s="185"/>
      <c r="FT10" s="185"/>
      <c r="FU10" s="185"/>
      <c r="FV10" s="185"/>
      <c r="FW10" s="185"/>
      <c r="FX10" s="185"/>
      <c r="FY10" s="185"/>
      <c r="FZ10" s="185"/>
      <c r="GA10" s="185"/>
      <c r="GB10" s="185"/>
      <c r="GC10" s="185"/>
      <c r="GD10" s="185"/>
      <c r="GE10" s="185"/>
      <c r="GF10" s="185"/>
      <c r="GG10" s="185"/>
      <c r="GH10" s="185"/>
      <c r="GI10" s="185"/>
      <c r="GJ10" s="185"/>
      <c r="GK10" s="185"/>
      <c r="GL10" s="185"/>
      <c r="GM10" s="185"/>
      <c r="GN10" s="185"/>
      <c r="GO10" s="185"/>
      <c r="GP10" s="185"/>
      <c r="GQ10" s="185"/>
      <c r="GR10" s="185"/>
      <c r="GS10" s="185"/>
      <c r="GT10" s="185"/>
      <c r="GU10" s="185"/>
      <c r="GV10" s="185"/>
      <c r="GW10" s="185"/>
      <c r="GX10" s="185"/>
      <c r="GY10" s="185"/>
      <c r="GZ10" s="185"/>
      <c r="HA10" s="185"/>
      <c r="HB10" s="185"/>
      <c r="HC10" s="185"/>
      <c r="HD10" s="185"/>
      <c r="HE10" s="185"/>
      <c r="HF10" s="185"/>
      <c r="HG10" s="185"/>
      <c r="HH10" s="185"/>
      <c r="HI10" s="185"/>
      <c r="HJ10" s="185"/>
      <c r="HK10" s="185"/>
      <c r="HL10" s="185"/>
      <c r="HM10" s="185"/>
      <c r="HN10" s="185"/>
      <c r="HO10" s="185"/>
      <c r="HP10" s="185"/>
      <c r="HQ10" s="185"/>
      <c r="HR10" s="185"/>
      <c r="HS10" s="185"/>
      <c r="HT10" s="185"/>
      <c r="HU10" s="185"/>
      <c r="HV10" s="185"/>
      <c r="HW10" s="185"/>
      <c r="HX10" s="185"/>
      <c r="HY10" s="185"/>
      <c r="HZ10" s="185"/>
      <c r="IA10" s="185"/>
      <c r="IB10" s="185"/>
      <c r="IC10" s="185"/>
      <c r="ID10" s="185"/>
      <c r="IE10" s="185"/>
      <c r="IF10" s="185"/>
      <c r="IG10" s="185"/>
      <c r="IH10" s="185"/>
      <c r="II10" s="185"/>
      <c r="IJ10" s="185"/>
      <c r="IK10" s="185"/>
      <c r="IL10" s="185"/>
      <c r="IM10" s="185"/>
      <c r="IN10" s="185"/>
      <c r="IO10" s="185"/>
      <c r="IP10" s="185"/>
      <c r="IQ10" s="185"/>
      <c r="IR10" s="185"/>
      <c r="IS10" s="185"/>
      <c r="IT10" s="185"/>
      <c r="IU10" s="185"/>
    </row>
    <row r="11" spans="1:255" s="184" customFormat="1" ht="36" customHeight="1">
      <c r="A11" s="454"/>
      <c r="B11" s="461"/>
      <c r="C11" s="462"/>
      <c r="D11" s="462"/>
      <c r="E11" s="462"/>
      <c r="F11" s="462"/>
      <c r="G11" s="461"/>
      <c r="H11" s="461"/>
      <c r="I11" s="461"/>
      <c r="J11" s="460"/>
      <c r="K11" s="449"/>
      <c r="L11" s="449"/>
      <c r="M11" s="449"/>
      <c r="N11" s="446"/>
      <c r="O11" s="445"/>
      <c r="P11" s="44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185"/>
      <c r="BK11" s="185"/>
      <c r="BL11" s="185"/>
      <c r="BM11" s="185"/>
      <c r="BN11" s="185"/>
      <c r="BO11" s="185"/>
      <c r="BP11" s="185"/>
      <c r="BQ11" s="185"/>
      <c r="BR11" s="185"/>
      <c r="BS11" s="185"/>
      <c r="BT11" s="185"/>
      <c r="BU11" s="185"/>
      <c r="BV11" s="185"/>
      <c r="BW11" s="185"/>
      <c r="BX11" s="185"/>
      <c r="BY11" s="185"/>
      <c r="BZ11" s="185"/>
      <c r="CA11" s="185"/>
      <c r="CB11" s="185"/>
      <c r="CC11" s="185"/>
      <c r="CD11" s="185"/>
      <c r="CE11" s="185"/>
      <c r="CF11" s="185"/>
      <c r="CG11" s="185"/>
      <c r="CH11" s="185"/>
      <c r="CI11" s="185"/>
      <c r="CJ11" s="185"/>
      <c r="CK11" s="185"/>
      <c r="CL11" s="185"/>
      <c r="CM11" s="185"/>
      <c r="CN11" s="185"/>
      <c r="CO11" s="185"/>
      <c r="CP11" s="185"/>
      <c r="CQ11" s="185"/>
      <c r="CR11" s="185"/>
      <c r="CS11" s="185"/>
      <c r="CT11" s="185"/>
      <c r="CU11" s="185"/>
      <c r="CV11" s="185"/>
      <c r="CW11" s="185"/>
      <c r="CX11" s="185"/>
      <c r="CY11" s="185"/>
      <c r="CZ11" s="185"/>
      <c r="DA11" s="185"/>
      <c r="DB11" s="185"/>
      <c r="DC11" s="185"/>
      <c r="DD11" s="185"/>
      <c r="DE11" s="185"/>
      <c r="DF11" s="185"/>
      <c r="DG11" s="185"/>
      <c r="DH11" s="185"/>
      <c r="DI11" s="185"/>
      <c r="DJ11" s="185"/>
      <c r="DK11" s="185"/>
      <c r="DL11" s="185"/>
      <c r="DM11" s="185"/>
      <c r="DN11" s="185"/>
      <c r="DO11" s="185"/>
      <c r="DP11" s="185"/>
      <c r="DQ11" s="185"/>
      <c r="DR11" s="185"/>
      <c r="DS11" s="185"/>
      <c r="DT11" s="185"/>
      <c r="DU11" s="185"/>
      <c r="DV11" s="185"/>
      <c r="DW11" s="185"/>
      <c r="DX11" s="185"/>
      <c r="DY11" s="185"/>
      <c r="DZ11" s="185"/>
      <c r="EA11" s="185"/>
      <c r="EB11" s="185"/>
      <c r="EC11" s="185"/>
      <c r="ED11" s="185"/>
      <c r="EE11" s="185"/>
      <c r="EF11" s="185"/>
      <c r="EG11" s="185"/>
      <c r="EH11" s="185"/>
      <c r="EI11" s="185"/>
      <c r="EJ11" s="185"/>
      <c r="EK11" s="185"/>
      <c r="EL11" s="185"/>
      <c r="EM11" s="185"/>
      <c r="EN11" s="185"/>
      <c r="EO11" s="185"/>
      <c r="EP11" s="185"/>
      <c r="EQ11" s="185"/>
      <c r="ER11" s="185"/>
      <c r="ES11" s="185"/>
      <c r="ET11" s="185"/>
      <c r="EU11" s="185"/>
      <c r="EV11" s="185"/>
      <c r="EW11" s="185"/>
      <c r="EX11" s="185"/>
      <c r="EY11" s="185"/>
      <c r="EZ11" s="185"/>
      <c r="FA11" s="185"/>
      <c r="FB11" s="185"/>
      <c r="FC11" s="185"/>
      <c r="FD11" s="185"/>
      <c r="FE11" s="185"/>
      <c r="FF11" s="185"/>
      <c r="FG11" s="185"/>
      <c r="FH11" s="185"/>
      <c r="FI11" s="185"/>
      <c r="FJ11" s="185"/>
      <c r="FK11" s="185"/>
      <c r="FL11" s="185"/>
      <c r="FM11" s="185"/>
      <c r="FN11" s="185"/>
      <c r="FO11" s="185"/>
      <c r="FP11" s="185"/>
      <c r="FQ11" s="185"/>
      <c r="FR11" s="185"/>
      <c r="FS11" s="185"/>
      <c r="FT11" s="185"/>
      <c r="FU11" s="185"/>
      <c r="FV11" s="185"/>
      <c r="FW11" s="185"/>
      <c r="FX11" s="185"/>
      <c r="FY11" s="185"/>
      <c r="FZ11" s="185"/>
      <c r="GA11" s="185"/>
      <c r="GB11" s="185"/>
      <c r="GC11" s="185"/>
      <c r="GD11" s="185"/>
      <c r="GE11" s="185"/>
      <c r="GF11" s="185"/>
      <c r="GG11" s="185"/>
      <c r="GH11" s="185"/>
      <c r="GI11" s="185"/>
      <c r="GJ11" s="185"/>
      <c r="GK11" s="185"/>
      <c r="GL11" s="185"/>
      <c r="GM11" s="185"/>
      <c r="GN11" s="185"/>
      <c r="GO11" s="185"/>
      <c r="GP11" s="185"/>
      <c r="GQ11" s="185"/>
      <c r="GR11" s="185"/>
      <c r="GS11" s="185"/>
      <c r="GT11" s="185"/>
      <c r="GU11" s="185"/>
      <c r="GV11" s="185"/>
      <c r="GW11" s="185"/>
      <c r="GX11" s="185"/>
      <c r="GY11" s="185"/>
      <c r="GZ11" s="185"/>
      <c r="HA11" s="185"/>
      <c r="HB11" s="185"/>
      <c r="HC11" s="185"/>
      <c r="HD11" s="185"/>
      <c r="HE11" s="185"/>
      <c r="HF11" s="185"/>
      <c r="HG11" s="185"/>
      <c r="HH11" s="185"/>
      <c r="HI11" s="185"/>
      <c r="HJ11" s="185"/>
      <c r="HK11" s="185"/>
      <c r="HL11" s="185"/>
      <c r="HM11" s="185"/>
      <c r="HN11" s="185"/>
      <c r="HO11" s="185"/>
      <c r="HP11" s="185"/>
      <c r="HQ11" s="185"/>
      <c r="HR11" s="185"/>
      <c r="HS11" s="185"/>
      <c r="HT11" s="185"/>
      <c r="HU11" s="185"/>
      <c r="HV11" s="185"/>
      <c r="HW11" s="185"/>
      <c r="HX11" s="185"/>
      <c r="HY11" s="185"/>
      <c r="HZ11" s="185"/>
      <c r="IA11" s="185"/>
      <c r="IB11" s="185"/>
      <c r="IC11" s="185"/>
      <c r="ID11" s="185"/>
      <c r="IE11" s="185"/>
      <c r="IF11" s="185"/>
      <c r="IG11" s="185"/>
      <c r="IH11" s="185"/>
      <c r="II11" s="185"/>
      <c r="IJ11" s="185"/>
      <c r="IK11" s="185"/>
      <c r="IL11" s="185"/>
      <c r="IM11" s="185"/>
      <c r="IN11" s="185"/>
      <c r="IO11" s="185"/>
      <c r="IP11" s="185"/>
      <c r="IQ11" s="185"/>
      <c r="IR11" s="185"/>
      <c r="IS11" s="185"/>
      <c r="IT11" s="185"/>
      <c r="IU11" s="185"/>
    </row>
    <row r="12" spans="1:15" s="184" customFormat="1" ht="15.75" customHeight="1">
      <c r="A12" s="156"/>
      <c r="B12" s="157" t="s">
        <v>931</v>
      </c>
      <c r="C12" s="157" t="s">
        <v>934</v>
      </c>
      <c r="D12" s="157" t="s">
        <v>936</v>
      </c>
      <c r="E12" s="157" t="s">
        <v>602</v>
      </c>
      <c r="F12" s="157" t="s">
        <v>603</v>
      </c>
      <c r="G12" s="157" t="s">
        <v>604</v>
      </c>
      <c r="H12" s="157" t="s">
        <v>605</v>
      </c>
      <c r="I12" s="157" t="s">
        <v>606</v>
      </c>
      <c r="J12" s="158">
        <v>9</v>
      </c>
      <c r="K12" s="199">
        <v>10</v>
      </c>
      <c r="L12" s="199">
        <v>11</v>
      </c>
      <c r="M12" s="199">
        <v>12</v>
      </c>
      <c r="O12" s="186"/>
    </row>
    <row r="13" spans="1:13" ht="12.75">
      <c r="A13" s="385">
        <v>1</v>
      </c>
      <c r="B13" s="164" t="s">
        <v>1165</v>
      </c>
      <c r="C13" s="164" t="s">
        <v>931</v>
      </c>
      <c r="D13" s="164" t="s">
        <v>1166</v>
      </c>
      <c r="E13" s="164" t="s">
        <v>1166</v>
      </c>
      <c r="F13" s="164" t="s">
        <v>1165</v>
      </c>
      <c r="G13" s="164" t="s">
        <v>1166</v>
      </c>
      <c r="H13" s="164" t="s">
        <v>1167</v>
      </c>
      <c r="I13" s="164" t="s">
        <v>1165</v>
      </c>
      <c r="J13" s="386" t="s">
        <v>992</v>
      </c>
      <c r="K13" s="387">
        <f>K14+K23+K30+K33+K42+K49+K53+K57</f>
        <v>41190125</v>
      </c>
      <c r="L13" s="387">
        <f>L14+L23+L30+L33+L42+L49+L53+L57</f>
        <v>42454715</v>
      </c>
      <c r="M13" s="387">
        <f>M14+M23+M30+M33+M42+M49+M53+M57</f>
        <v>41678377</v>
      </c>
    </row>
    <row r="14" spans="1:13" ht="12.75">
      <c r="A14" s="385">
        <v>2</v>
      </c>
      <c r="B14" s="164" t="s">
        <v>895</v>
      </c>
      <c r="C14" s="164" t="s">
        <v>931</v>
      </c>
      <c r="D14" s="164" t="s">
        <v>1168</v>
      </c>
      <c r="E14" s="164" t="s">
        <v>1166</v>
      </c>
      <c r="F14" s="164" t="s">
        <v>1165</v>
      </c>
      <c r="G14" s="164" t="s">
        <v>1166</v>
      </c>
      <c r="H14" s="164" t="s">
        <v>1167</v>
      </c>
      <c r="I14" s="164" t="s">
        <v>1165</v>
      </c>
      <c r="J14" s="386" t="s">
        <v>1169</v>
      </c>
      <c r="K14" s="387">
        <f>K15+K18</f>
        <v>26999540</v>
      </c>
      <c r="L14" s="387">
        <f>L15+L18</f>
        <v>27861370</v>
      </c>
      <c r="M14" s="387">
        <f>M15+M18</f>
        <v>28930350</v>
      </c>
    </row>
    <row r="15" spans="1:13" ht="12.75">
      <c r="A15" s="385">
        <v>3</v>
      </c>
      <c r="B15" s="164" t="s">
        <v>895</v>
      </c>
      <c r="C15" s="164" t="s">
        <v>931</v>
      </c>
      <c r="D15" s="164" t="s">
        <v>1168</v>
      </c>
      <c r="E15" s="164" t="s">
        <v>1168</v>
      </c>
      <c r="F15" s="164" t="s">
        <v>1165</v>
      </c>
      <c r="G15" s="164" t="s">
        <v>1166</v>
      </c>
      <c r="H15" s="164" t="s">
        <v>1167</v>
      </c>
      <c r="I15" s="164" t="s">
        <v>460</v>
      </c>
      <c r="J15" s="386" t="s">
        <v>576</v>
      </c>
      <c r="K15" s="387">
        <f aca="true" t="shared" si="0" ref="K15:M16">K16</f>
        <v>129500</v>
      </c>
      <c r="L15" s="387">
        <f t="shared" si="0"/>
        <v>134550</v>
      </c>
      <c r="M15" s="387">
        <f t="shared" si="0"/>
        <v>139790</v>
      </c>
    </row>
    <row r="16" spans="1:13" ht="39" customHeight="1">
      <c r="A16" s="385">
        <v>4</v>
      </c>
      <c r="B16" s="164" t="s">
        <v>895</v>
      </c>
      <c r="C16" s="164" t="s">
        <v>931</v>
      </c>
      <c r="D16" s="164" t="s">
        <v>1168</v>
      </c>
      <c r="E16" s="164" t="s">
        <v>1168</v>
      </c>
      <c r="F16" s="164" t="s">
        <v>1170</v>
      </c>
      <c r="G16" s="164" t="s">
        <v>1166</v>
      </c>
      <c r="H16" s="164" t="s">
        <v>1167</v>
      </c>
      <c r="I16" s="164" t="s">
        <v>460</v>
      </c>
      <c r="J16" s="386" t="s">
        <v>842</v>
      </c>
      <c r="K16" s="387">
        <f t="shared" si="0"/>
        <v>129500</v>
      </c>
      <c r="L16" s="387">
        <f t="shared" si="0"/>
        <v>134550</v>
      </c>
      <c r="M16" s="387">
        <f t="shared" si="0"/>
        <v>139790</v>
      </c>
    </row>
    <row r="17" spans="1:13" ht="53.25" customHeight="1">
      <c r="A17" s="385">
        <v>5</v>
      </c>
      <c r="B17" s="164" t="s">
        <v>895</v>
      </c>
      <c r="C17" s="164" t="s">
        <v>931</v>
      </c>
      <c r="D17" s="164" t="s">
        <v>1168</v>
      </c>
      <c r="E17" s="164" t="s">
        <v>1168</v>
      </c>
      <c r="F17" s="164" t="s">
        <v>1171</v>
      </c>
      <c r="G17" s="164" t="s">
        <v>1172</v>
      </c>
      <c r="H17" s="164" t="s">
        <v>1167</v>
      </c>
      <c r="I17" s="164" t="s">
        <v>460</v>
      </c>
      <c r="J17" s="386" t="s">
        <v>193</v>
      </c>
      <c r="K17" s="387">
        <v>129500</v>
      </c>
      <c r="L17" s="387">
        <v>134550</v>
      </c>
      <c r="M17" s="387">
        <v>139790</v>
      </c>
    </row>
    <row r="18" spans="1:13" ht="15.75" customHeight="1">
      <c r="A18" s="385">
        <v>6</v>
      </c>
      <c r="B18" s="164" t="s">
        <v>895</v>
      </c>
      <c r="C18" s="164" t="s">
        <v>931</v>
      </c>
      <c r="D18" s="164" t="s">
        <v>1168</v>
      </c>
      <c r="E18" s="164" t="s">
        <v>1172</v>
      </c>
      <c r="F18" s="164" t="s">
        <v>1165</v>
      </c>
      <c r="G18" s="164" t="s">
        <v>1168</v>
      </c>
      <c r="H18" s="164" t="s">
        <v>1167</v>
      </c>
      <c r="I18" s="164" t="s">
        <v>460</v>
      </c>
      <c r="J18" s="386" t="s">
        <v>1173</v>
      </c>
      <c r="K18" s="387">
        <f>K19+K20+K21+K22</f>
        <v>26870040</v>
      </c>
      <c r="L18" s="387">
        <f>L19+L20+L21+L22</f>
        <v>27726820</v>
      </c>
      <c r="M18" s="387">
        <f>M19+M20+M21+M22</f>
        <v>28790560</v>
      </c>
    </row>
    <row r="19" spans="1:13" ht="88.5" customHeight="1">
      <c r="A19" s="385">
        <v>7</v>
      </c>
      <c r="B19" s="164" t="s">
        <v>895</v>
      </c>
      <c r="C19" s="164" t="s">
        <v>931</v>
      </c>
      <c r="D19" s="164" t="s">
        <v>1168</v>
      </c>
      <c r="E19" s="164" t="s">
        <v>1172</v>
      </c>
      <c r="F19" s="164" t="s">
        <v>1170</v>
      </c>
      <c r="G19" s="164" t="s">
        <v>1168</v>
      </c>
      <c r="H19" s="164" t="s">
        <v>1167</v>
      </c>
      <c r="I19" s="164" t="s">
        <v>460</v>
      </c>
      <c r="J19" s="386" t="s">
        <v>1174</v>
      </c>
      <c r="K19" s="387">
        <v>26670710</v>
      </c>
      <c r="L19" s="387">
        <v>27521590</v>
      </c>
      <c r="M19" s="387">
        <v>28581460</v>
      </c>
    </row>
    <row r="20" spans="1:13" ht="120.75" customHeight="1">
      <c r="A20" s="385">
        <v>8</v>
      </c>
      <c r="B20" s="164" t="s">
        <v>895</v>
      </c>
      <c r="C20" s="164" t="s">
        <v>931</v>
      </c>
      <c r="D20" s="164" t="s">
        <v>1168</v>
      </c>
      <c r="E20" s="164" t="s">
        <v>1172</v>
      </c>
      <c r="F20" s="164" t="s">
        <v>1175</v>
      </c>
      <c r="G20" s="164" t="s">
        <v>1168</v>
      </c>
      <c r="H20" s="164" t="s">
        <v>1167</v>
      </c>
      <c r="I20" s="164" t="s">
        <v>460</v>
      </c>
      <c r="J20" s="386" t="s">
        <v>1176</v>
      </c>
      <c r="K20" s="387">
        <v>74910</v>
      </c>
      <c r="L20" s="387">
        <v>77300</v>
      </c>
      <c r="M20" s="387">
        <v>80220</v>
      </c>
    </row>
    <row r="21" spans="1:13" ht="56.25" customHeight="1">
      <c r="A21" s="385">
        <v>9</v>
      </c>
      <c r="B21" s="164" t="s">
        <v>895</v>
      </c>
      <c r="C21" s="164" t="s">
        <v>931</v>
      </c>
      <c r="D21" s="164" t="s">
        <v>1168</v>
      </c>
      <c r="E21" s="164" t="s">
        <v>1172</v>
      </c>
      <c r="F21" s="164" t="s">
        <v>1177</v>
      </c>
      <c r="G21" s="164" t="s">
        <v>1168</v>
      </c>
      <c r="H21" s="164" t="s">
        <v>1167</v>
      </c>
      <c r="I21" s="164" t="s">
        <v>460</v>
      </c>
      <c r="J21" s="386" t="s">
        <v>1178</v>
      </c>
      <c r="K21" s="387">
        <v>108020</v>
      </c>
      <c r="L21" s="387">
        <v>110780</v>
      </c>
      <c r="M21" s="387">
        <v>111150</v>
      </c>
    </row>
    <row r="22" spans="1:13" ht="93.75" customHeight="1">
      <c r="A22" s="385">
        <v>10</v>
      </c>
      <c r="B22" s="164" t="s">
        <v>895</v>
      </c>
      <c r="C22" s="164" t="s">
        <v>931</v>
      </c>
      <c r="D22" s="164" t="s">
        <v>1168</v>
      </c>
      <c r="E22" s="164" t="s">
        <v>1172</v>
      </c>
      <c r="F22" s="164" t="s">
        <v>1179</v>
      </c>
      <c r="G22" s="164" t="s">
        <v>1168</v>
      </c>
      <c r="H22" s="164" t="s">
        <v>1167</v>
      </c>
      <c r="I22" s="164" t="s">
        <v>460</v>
      </c>
      <c r="J22" s="386" t="s">
        <v>1180</v>
      </c>
      <c r="K22" s="387">
        <v>16400</v>
      </c>
      <c r="L22" s="387">
        <v>17150</v>
      </c>
      <c r="M22" s="387">
        <v>17730</v>
      </c>
    </row>
    <row r="23" spans="1:13" ht="12.75">
      <c r="A23" s="385">
        <v>11</v>
      </c>
      <c r="B23" s="164" t="s">
        <v>895</v>
      </c>
      <c r="C23" s="164" t="s">
        <v>931</v>
      </c>
      <c r="D23" s="164" t="s">
        <v>1181</v>
      </c>
      <c r="E23" s="164" t="s">
        <v>1166</v>
      </c>
      <c r="F23" s="164" t="s">
        <v>1165</v>
      </c>
      <c r="G23" s="164" t="s">
        <v>1166</v>
      </c>
      <c r="H23" s="164" t="s">
        <v>1167</v>
      </c>
      <c r="I23" s="164" t="s">
        <v>1165</v>
      </c>
      <c r="J23" s="386" t="s">
        <v>184</v>
      </c>
      <c r="K23" s="387">
        <f>K24+K26+K28</f>
        <v>4381512</v>
      </c>
      <c r="L23" s="387">
        <f>L24+L26+L28</f>
        <v>4524755</v>
      </c>
      <c r="M23" s="387">
        <f>M24+M26+M28</f>
        <v>2396727</v>
      </c>
    </row>
    <row r="24" spans="1:13" ht="25.5">
      <c r="A24" s="385">
        <v>12</v>
      </c>
      <c r="B24" s="164" t="s">
        <v>895</v>
      </c>
      <c r="C24" s="164" t="s">
        <v>931</v>
      </c>
      <c r="D24" s="164" t="s">
        <v>1181</v>
      </c>
      <c r="E24" s="164" t="s">
        <v>1172</v>
      </c>
      <c r="F24" s="164" t="s">
        <v>1165</v>
      </c>
      <c r="G24" s="164" t="s">
        <v>1172</v>
      </c>
      <c r="H24" s="164" t="s">
        <v>1167</v>
      </c>
      <c r="I24" s="164" t="s">
        <v>460</v>
      </c>
      <c r="J24" s="386" t="s">
        <v>965</v>
      </c>
      <c r="K24" s="387">
        <f>K25</f>
        <v>2827750</v>
      </c>
      <c r="L24" s="387">
        <f>L25</f>
        <v>2917950</v>
      </c>
      <c r="M24" s="387">
        <f>M25</f>
        <v>725550</v>
      </c>
    </row>
    <row r="25" spans="1:13" ht="25.5">
      <c r="A25" s="385">
        <v>13</v>
      </c>
      <c r="B25" s="164" t="s">
        <v>895</v>
      </c>
      <c r="C25" s="164" t="s">
        <v>931</v>
      </c>
      <c r="D25" s="164" t="s">
        <v>1181</v>
      </c>
      <c r="E25" s="164" t="s">
        <v>1172</v>
      </c>
      <c r="F25" s="164" t="s">
        <v>1170</v>
      </c>
      <c r="G25" s="164" t="s">
        <v>1172</v>
      </c>
      <c r="H25" s="164" t="s">
        <v>1167</v>
      </c>
      <c r="I25" s="164" t="s">
        <v>460</v>
      </c>
      <c r="J25" s="386" t="s">
        <v>965</v>
      </c>
      <c r="K25" s="387">
        <v>2827750</v>
      </c>
      <c r="L25" s="387">
        <v>2917950</v>
      </c>
      <c r="M25" s="387">
        <v>725550</v>
      </c>
    </row>
    <row r="26" spans="1:13" ht="19.5" customHeight="1">
      <c r="A26" s="385">
        <v>14</v>
      </c>
      <c r="B26" s="164" t="s">
        <v>895</v>
      </c>
      <c r="C26" s="164" t="s">
        <v>931</v>
      </c>
      <c r="D26" s="164" t="s">
        <v>1181</v>
      </c>
      <c r="E26" s="164" t="s">
        <v>1182</v>
      </c>
      <c r="F26" s="164" t="s">
        <v>1165</v>
      </c>
      <c r="G26" s="164" t="s">
        <v>1168</v>
      </c>
      <c r="H26" s="164" t="s">
        <v>1167</v>
      </c>
      <c r="I26" s="164" t="s">
        <v>460</v>
      </c>
      <c r="J26" s="386" t="s">
        <v>966</v>
      </c>
      <c r="K26" s="387">
        <f>K27</f>
        <v>23532</v>
      </c>
      <c r="L26" s="387">
        <f>L27</f>
        <v>24545</v>
      </c>
      <c r="M26" s="387">
        <f>M27</f>
        <v>25627</v>
      </c>
    </row>
    <row r="27" spans="1:13" ht="12.75">
      <c r="A27" s="385">
        <v>15</v>
      </c>
      <c r="B27" s="164" t="s">
        <v>895</v>
      </c>
      <c r="C27" s="164" t="s">
        <v>931</v>
      </c>
      <c r="D27" s="164" t="s">
        <v>1181</v>
      </c>
      <c r="E27" s="164" t="s">
        <v>1182</v>
      </c>
      <c r="F27" s="164" t="s">
        <v>1170</v>
      </c>
      <c r="G27" s="164" t="s">
        <v>1168</v>
      </c>
      <c r="H27" s="164" t="s">
        <v>1167</v>
      </c>
      <c r="I27" s="164" t="s">
        <v>460</v>
      </c>
      <c r="J27" s="386" t="s">
        <v>966</v>
      </c>
      <c r="K27" s="387">
        <v>23532</v>
      </c>
      <c r="L27" s="387">
        <v>24545</v>
      </c>
      <c r="M27" s="387">
        <v>25627</v>
      </c>
    </row>
    <row r="28" spans="1:13" ht="25.5">
      <c r="A28" s="385">
        <v>16</v>
      </c>
      <c r="B28" s="164" t="s">
        <v>895</v>
      </c>
      <c r="C28" s="164" t="s">
        <v>931</v>
      </c>
      <c r="D28" s="164" t="s">
        <v>1181</v>
      </c>
      <c r="E28" s="164" t="s">
        <v>1183</v>
      </c>
      <c r="F28" s="164" t="s">
        <v>1165</v>
      </c>
      <c r="G28" s="164" t="s">
        <v>1172</v>
      </c>
      <c r="H28" s="164" t="s">
        <v>1167</v>
      </c>
      <c r="I28" s="164" t="s">
        <v>460</v>
      </c>
      <c r="J28" s="386" t="s">
        <v>1184</v>
      </c>
      <c r="K28" s="387">
        <f>K29</f>
        <v>1530230</v>
      </c>
      <c r="L28" s="387">
        <f>L29</f>
        <v>1582260</v>
      </c>
      <c r="M28" s="387">
        <f>M29</f>
        <v>1645550</v>
      </c>
    </row>
    <row r="29" spans="1:13" ht="44.25" customHeight="1">
      <c r="A29" s="385">
        <v>17</v>
      </c>
      <c r="B29" s="164" t="s">
        <v>895</v>
      </c>
      <c r="C29" s="164" t="s">
        <v>931</v>
      </c>
      <c r="D29" s="164" t="s">
        <v>1181</v>
      </c>
      <c r="E29" s="164" t="s">
        <v>1183</v>
      </c>
      <c r="F29" s="164" t="s">
        <v>1175</v>
      </c>
      <c r="G29" s="164" t="s">
        <v>1172</v>
      </c>
      <c r="H29" s="164" t="s">
        <v>1167</v>
      </c>
      <c r="I29" s="164" t="s">
        <v>460</v>
      </c>
      <c r="J29" s="386" t="s">
        <v>1185</v>
      </c>
      <c r="K29" s="387">
        <v>1530230</v>
      </c>
      <c r="L29" s="387">
        <v>1582260</v>
      </c>
      <c r="M29" s="387">
        <v>1645550</v>
      </c>
    </row>
    <row r="30" spans="1:13" ht="19.5" customHeight="1">
      <c r="A30" s="385">
        <v>18</v>
      </c>
      <c r="B30" s="164" t="s">
        <v>1165</v>
      </c>
      <c r="C30" s="164" t="s">
        <v>931</v>
      </c>
      <c r="D30" s="164" t="s">
        <v>1186</v>
      </c>
      <c r="E30" s="164" t="s">
        <v>1166</v>
      </c>
      <c r="F30" s="164" t="s">
        <v>1165</v>
      </c>
      <c r="G30" s="164" t="s">
        <v>1166</v>
      </c>
      <c r="H30" s="164" t="s">
        <v>1167</v>
      </c>
      <c r="I30" s="164" t="s">
        <v>1165</v>
      </c>
      <c r="J30" s="386" t="s">
        <v>967</v>
      </c>
      <c r="K30" s="387">
        <f aca="true" t="shared" si="1" ref="K30:M31">K31</f>
        <v>1650000</v>
      </c>
      <c r="L30" s="387">
        <f t="shared" si="1"/>
        <v>1650000</v>
      </c>
      <c r="M30" s="387">
        <f t="shared" si="1"/>
        <v>1650000</v>
      </c>
    </row>
    <row r="31" spans="1:13" ht="38.25">
      <c r="A31" s="385">
        <v>19</v>
      </c>
      <c r="B31" s="164" t="s">
        <v>895</v>
      </c>
      <c r="C31" s="164" t="s">
        <v>931</v>
      </c>
      <c r="D31" s="164" t="s">
        <v>1186</v>
      </c>
      <c r="E31" s="164" t="s">
        <v>1182</v>
      </c>
      <c r="F31" s="164" t="s">
        <v>1165</v>
      </c>
      <c r="G31" s="164" t="s">
        <v>1168</v>
      </c>
      <c r="H31" s="164" t="s">
        <v>1167</v>
      </c>
      <c r="I31" s="164" t="s">
        <v>460</v>
      </c>
      <c r="J31" s="386" t="s">
        <v>186</v>
      </c>
      <c r="K31" s="387">
        <f t="shared" si="1"/>
        <v>1650000</v>
      </c>
      <c r="L31" s="387">
        <f t="shared" si="1"/>
        <v>1650000</v>
      </c>
      <c r="M31" s="387">
        <f t="shared" si="1"/>
        <v>1650000</v>
      </c>
    </row>
    <row r="32" spans="1:13" ht="51">
      <c r="A32" s="385">
        <v>20</v>
      </c>
      <c r="B32" s="164" t="s">
        <v>895</v>
      </c>
      <c r="C32" s="164" t="s">
        <v>931</v>
      </c>
      <c r="D32" s="164" t="s">
        <v>1186</v>
      </c>
      <c r="E32" s="164" t="s">
        <v>1182</v>
      </c>
      <c r="F32" s="164" t="s">
        <v>1170</v>
      </c>
      <c r="G32" s="164" t="s">
        <v>1168</v>
      </c>
      <c r="H32" s="164" t="s">
        <v>1167</v>
      </c>
      <c r="I32" s="164" t="s">
        <v>460</v>
      </c>
      <c r="J32" s="386" t="s">
        <v>1187</v>
      </c>
      <c r="K32" s="387">
        <v>1650000</v>
      </c>
      <c r="L32" s="387">
        <v>1650000</v>
      </c>
      <c r="M32" s="387">
        <v>1650000</v>
      </c>
    </row>
    <row r="33" spans="1:13" ht="54.75" customHeight="1">
      <c r="A33" s="385">
        <v>21</v>
      </c>
      <c r="B33" s="164" t="s">
        <v>1165</v>
      </c>
      <c r="C33" s="164" t="s">
        <v>931</v>
      </c>
      <c r="D33" s="164" t="s">
        <v>609</v>
      </c>
      <c r="E33" s="164" t="s">
        <v>1166</v>
      </c>
      <c r="F33" s="164" t="s">
        <v>1165</v>
      </c>
      <c r="G33" s="164" t="s">
        <v>1166</v>
      </c>
      <c r="H33" s="164" t="s">
        <v>1167</v>
      </c>
      <c r="I33" s="164" t="s">
        <v>1165</v>
      </c>
      <c r="J33" s="386" t="s">
        <v>68</v>
      </c>
      <c r="K33" s="387">
        <f>K34+K39</f>
        <v>6152090</v>
      </c>
      <c r="L33" s="387">
        <f>L34+L39</f>
        <v>6369270</v>
      </c>
      <c r="M33" s="387">
        <f>M34+M39</f>
        <v>6606760</v>
      </c>
    </row>
    <row r="34" spans="1:13" ht="95.25" customHeight="1">
      <c r="A34" s="385">
        <v>22</v>
      </c>
      <c r="B34" s="164" t="s">
        <v>1165</v>
      </c>
      <c r="C34" s="164" t="s">
        <v>931</v>
      </c>
      <c r="D34" s="164" t="s">
        <v>609</v>
      </c>
      <c r="E34" s="164" t="s">
        <v>1181</v>
      </c>
      <c r="F34" s="164" t="s">
        <v>1165</v>
      </c>
      <c r="G34" s="164" t="s">
        <v>1166</v>
      </c>
      <c r="H34" s="164" t="s">
        <v>1167</v>
      </c>
      <c r="I34" s="164" t="s">
        <v>468</v>
      </c>
      <c r="J34" s="388" t="s">
        <v>425</v>
      </c>
      <c r="K34" s="387">
        <f>K35+K37</f>
        <v>6116520</v>
      </c>
      <c r="L34" s="387">
        <f>L35+L37</f>
        <v>6332620</v>
      </c>
      <c r="M34" s="387">
        <f>M35+M37</f>
        <v>6568740</v>
      </c>
    </row>
    <row r="35" spans="1:13" ht="72.75" customHeight="1">
      <c r="A35" s="385">
        <v>23</v>
      </c>
      <c r="B35" s="164" t="s">
        <v>1165</v>
      </c>
      <c r="C35" s="164" t="s">
        <v>931</v>
      </c>
      <c r="D35" s="164" t="s">
        <v>609</v>
      </c>
      <c r="E35" s="164" t="s">
        <v>1181</v>
      </c>
      <c r="F35" s="164" t="s">
        <v>1170</v>
      </c>
      <c r="G35" s="164" t="s">
        <v>1166</v>
      </c>
      <c r="H35" s="164" t="s">
        <v>1167</v>
      </c>
      <c r="I35" s="164" t="s">
        <v>468</v>
      </c>
      <c r="J35" s="388" t="s">
        <v>1060</v>
      </c>
      <c r="K35" s="387">
        <f>K36</f>
        <v>3252720</v>
      </c>
      <c r="L35" s="387">
        <f>L36</f>
        <v>3369420</v>
      </c>
      <c r="M35" s="387">
        <f>M36</f>
        <v>3496930</v>
      </c>
    </row>
    <row r="36" spans="1:13" ht="106.5" customHeight="1">
      <c r="A36" s="385">
        <v>24</v>
      </c>
      <c r="B36" s="164" t="s">
        <v>932</v>
      </c>
      <c r="C36" s="164" t="s">
        <v>931</v>
      </c>
      <c r="D36" s="164" t="s">
        <v>609</v>
      </c>
      <c r="E36" s="164" t="s">
        <v>1181</v>
      </c>
      <c r="F36" s="164" t="s">
        <v>1188</v>
      </c>
      <c r="G36" s="164" t="s">
        <v>1181</v>
      </c>
      <c r="H36" s="164" t="s">
        <v>1167</v>
      </c>
      <c r="I36" s="164" t="s">
        <v>468</v>
      </c>
      <c r="J36" s="388" t="s">
        <v>1331</v>
      </c>
      <c r="K36" s="387">
        <v>3252720</v>
      </c>
      <c r="L36" s="387">
        <v>3369420</v>
      </c>
      <c r="M36" s="387">
        <v>3496930</v>
      </c>
    </row>
    <row r="37" spans="1:13" ht="43.5" customHeight="1">
      <c r="A37" s="385">
        <v>25</v>
      </c>
      <c r="B37" s="164" t="s">
        <v>1165</v>
      </c>
      <c r="C37" s="164" t="s">
        <v>931</v>
      </c>
      <c r="D37" s="164" t="s">
        <v>609</v>
      </c>
      <c r="E37" s="164" t="s">
        <v>1181</v>
      </c>
      <c r="F37" s="164" t="s">
        <v>1189</v>
      </c>
      <c r="G37" s="164" t="s">
        <v>1166</v>
      </c>
      <c r="H37" s="164" t="s">
        <v>1167</v>
      </c>
      <c r="I37" s="164" t="s">
        <v>468</v>
      </c>
      <c r="J37" s="388" t="s">
        <v>194</v>
      </c>
      <c r="K37" s="387">
        <f>K38</f>
        <v>2863800</v>
      </c>
      <c r="L37" s="387">
        <f>L38</f>
        <v>2963200</v>
      </c>
      <c r="M37" s="387">
        <f>M38</f>
        <v>3071810</v>
      </c>
    </row>
    <row r="38" spans="1:13" ht="42.75" customHeight="1">
      <c r="A38" s="385">
        <v>26</v>
      </c>
      <c r="B38" s="164" t="s">
        <v>932</v>
      </c>
      <c r="C38" s="164" t="s">
        <v>931</v>
      </c>
      <c r="D38" s="164" t="s">
        <v>609</v>
      </c>
      <c r="E38" s="164" t="s">
        <v>1181</v>
      </c>
      <c r="F38" s="164" t="s">
        <v>1190</v>
      </c>
      <c r="G38" s="164" t="s">
        <v>1181</v>
      </c>
      <c r="H38" s="164" t="s">
        <v>1167</v>
      </c>
      <c r="I38" s="164" t="s">
        <v>468</v>
      </c>
      <c r="J38" s="388" t="s">
        <v>195</v>
      </c>
      <c r="K38" s="387">
        <v>2863800</v>
      </c>
      <c r="L38" s="387">
        <v>2963200</v>
      </c>
      <c r="M38" s="387">
        <v>3071810</v>
      </c>
    </row>
    <row r="39" spans="1:13" ht="95.25" customHeight="1">
      <c r="A39" s="385">
        <v>27</v>
      </c>
      <c r="B39" s="164" t="s">
        <v>1165</v>
      </c>
      <c r="C39" s="164" t="s">
        <v>931</v>
      </c>
      <c r="D39" s="164" t="s">
        <v>609</v>
      </c>
      <c r="E39" s="164" t="s">
        <v>1333</v>
      </c>
      <c r="F39" s="164" t="s">
        <v>1165</v>
      </c>
      <c r="G39" s="164" t="s">
        <v>1166</v>
      </c>
      <c r="H39" s="164" t="s">
        <v>1167</v>
      </c>
      <c r="I39" s="164" t="s">
        <v>468</v>
      </c>
      <c r="J39" s="388" t="s">
        <v>1332</v>
      </c>
      <c r="K39" s="387">
        <f aca="true" t="shared" si="2" ref="K39:M40">K40</f>
        <v>35570</v>
      </c>
      <c r="L39" s="387">
        <f t="shared" si="2"/>
        <v>36650</v>
      </c>
      <c r="M39" s="387">
        <f t="shared" si="2"/>
        <v>38020</v>
      </c>
    </row>
    <row r="40" spans="1:13" ht="84" customHeight="1">
      <c r="A40" s="385">
        <v>28</v>
      </c>
      <c r="B40" s="164" t="s">
        <v>1165</v>
      </c>
      <c r="C40" s="164" t="s">
        <v>931</v>
      </c>
      <c r="D40" s="164" t="s">
        <v>609</v>
      </c>
      <c r="E40" s="164" t="s">
        <v>1333</v>
      </c>
      <c r="F40" s="164" t="s">
        <v>1179</v>
      </c>
      <c r="G40" s="164" t="s">
        <v>1166</v>
      </c>
      <c r="H40" s="164" t="s">
        <v>1167</v>
      </c>
      <c r="I40" s="164" t="s">
        <v>468</v>
      </c>
      <c r="J40" s="388" t="s">
        <v>1334</v>
      </c>
      <c r="K40" s="387">
        <f t="shared" si="2"/>
        <v>35570</v>
      </c>
      <c r="L40" s="387">
        <f t="shared" si="2"/>
        <v>36650</v>
      </c>
      <c r="M40" s="387">
        <f t="shared" si="2"/>
        <v>38020</v>
      </c>
    </row>
    <row r="41" spans="1:13" ht="81.75" customHeight="1">
      <c r="A41" s="385">
        <v>29</v>
      </c>
      <c r="B41" s="164" t="s">
        <v>932</v>
      </c>
      <c r="C41" s="164" t="s">
        <v>931</v>
      </c>
      <c r="D41" s="164" t="s">
        <v>609</v>
      </c>
      <c r="E41" s="164" t="s">
        <v>1333</v>
      </c>
      <c r="F41" s="164" t="s">
        <v>1335</v>
      </c>
      <c r="G41" s="164" t="s">
        <v>1181</v>
      </c>
      <c r="H41" s="164" t="s">
        <v>1167</v>
      </c>
      <c r="I41" s="164" t="s">
        <v>468</v>
      </c>
      <c r="J41" s="388" t="s">
        <v>928</v>
      </c>
      <c r="K41" s="387">
        <v>35570</v>
      </c>
      <c r="L41" s="387">
        <v>36650</v>
      </c>
      <c r="M41" s="387">
        <v>38020</v>
      </c>
    </row>
    <row r="42" spans="1:13" ht="31.5" customHeight="1">
      <c r="A42" s="385">
        <v>30</v>
      </c>
      <c r="B42" s="164" t="s">
        <v>1165</v>
      </c>
      <c r="C42" s="164" t="s">
        <v>931</v>
      </c>
      <c r="D42" s="164" t="s">
        <v>610</v>
      </c>
      <c r="E42" s="164" t="s">
        <v>1166</v>
      </c>
      <c r="F42" s="164" t="s">
        <v>1165</v>
      </c>
      <c r="G42" s="164" t="s">
        <v>1166</v>
      </c>
      <c r="H42" s="164" t="s">
        <v>1167</v>
      </c>
      <c r="I42" s="164" t="s">
        <v>1165</v>
      </c>
      <c r="J42" s="386" t="s">
        <v>914</v>
      </c>
      <c r="K42" s="387">
        <f>K43</f>
        <v>265670</v>
      </c>
      <c r="L42" s="387">
        <f>L43</f>
        <v>265400</v>
      </c>
      <c r="M42" s="387">
        <f>M43</f>
        <v>266800</v>
      </c>
    </row>
    <row r="43" spans="1:13" ht="25.5">
      <c r="A43" s="385">
        <v>31</v>
      </c>
      <c r="B43" s="164" t="s">
        <v>1191</v>
      </c>
      <c r="C43" s="164" t="s">
        <v>931</v>
      </c>
      <c r="D43" s="164" t="s">
        <v>610</v>
      </c>
      <c r="E43" s="164" t="s">
        <v>1168</v>
      </c>
      <c r="F43" s="164" t="s">
        <v>1165</v>
      </c>
      <c r="G43" s="164" t="s">
        <v>1168</v>
      </c>
      <c r="H43" s="164" t="s">
        <v>1167</v>
      </c>
      <c r="I43" s="164" t="s">
        <v>468</v>
      </c>
      <c r="J43" s="386" t="s">
        <v>573</v>
      </c>
      <c r="K43" s="387">
        <f>K44+K45+K46</f>
        <v>265670</v>
      </c>
      <c r="L43" s="387">
        <f>L44+L45+L46</f>
        <v>265400</v>
      </c>
      <c r="M43" s="387">
        <f>M44+M45+M46</f>
        <v>266800</v>
      </c>
    </row>
    <row r="44" spans="1:13" ht="38.25">
      <c r="A44" s="385">
        <v>32</v>
      </c>
      <c r="B44" s="164" t="s">
        <v>1191</v>
      </c>
      <c r="C44" s="164" t="s">
        <v>931</v>
      </c>
      <c r="D44" s="164" t="s">
        <v>610</v>
      </c>
      <c r="E44" s="164" t="s">
        <v>1168</v>
      </c>
      <c r="F44" s="164" t="s">
        <v>1170</v>
      </c>
      <c r="G44" s="164" t="s">
        <v>1168</v>
      </c>
      <c r="H44" s="164" t="s">
        <v>1167</v>
      </c>
      <c r="I44" s="164" t="s">
        <v>468</v>
      </c>
      <c r="J44" s="386" t="s">
        <v>937</v>
      </c>
      <c r="K44" s="387">
        <v>23850</v>
      </c>
      <c r="L44" s="387">
        <v>23850</v>
      </c>
      <c r="M44" s="387">
        <v>24000</v>
      </c>
    </row>
    <row r="45" spans="1:13" ht="29.25" customHeight="1">
      <c r="A45" s="385">
        <v>33</v>
      </c>
      <c r="B45" s="164" t="s">
        <v>1191</v>
      </c>
      <c r="C45" s="164" t="s">
        <v>931</v>
      </c>
      <c r="D45" s="164" t="s">
        <v>610</v>
      </c>
      <c r="E45" s="164" t="s">
        <v>1168</v>
      </c>
      <c r="F45" s="164" t="s">
        <v>1177</v>
      </c>
      <c r="G45" s="164" t="s">
        <v>1168</v>
      </c>
      <c r="H45" s="164" t="s">
        <v>1167</v>
      </c>
      <c r="I45" s="164" t="s">
        <v>468</v>
      </c>
      <c r="J45" s="386" t="s">
        <v>1090</v>
      </c>
      <c r="K45" s="387">
        <v>1300</v>
      </c>
      <c r="L45" s="387">
        <v>1320</v>
      </c>
      <c r="M45" s="387">
        <v>1400</v>
      </c>
    </row>
    <row r="46" spans="1:13" ht="25.5">
      <c r="A46" s="385">
        <v>34</v>
      </c>
      <c r="B46" s="164" t="s">
        <v>1191</v>
      </c>
      <c r="C46" s="164" t="s">
        <v>931</v>
      </c>
      <c r="D46" s="164" t="s">
        <v>610</v>
      </c>
      <c r="E46" s="164" t="s">
        <v>1168</v>
      </c>
      <c r="F46" s="164" t="s">
        <v>1179</v>
      </c>
      <c r="G46" s="164" t="s">
        <v>1168</v>
      </c>
      <c r="H46" s="164" t="s">
        <v>1167</v>
      </c>
      <c r="I46" s="164" t="s">
        <v>468</v>
      </c>
      <c r="J46" s="386" t="s">
        <v>810</v>
      </c>
      <c r="K46" s="387">
        <f>K47+K48</f>
        <v>240520</v>
      </c>
      <c r="L46" s="387">
        <f>L47+L48</f>
        <v>240230</v>
      </c>
      <c r="M46" s="387">
        <f>M47+M48</f>
        <v>241400</v>
      </c>
    </row>
    <row r="47" spans="1:13" ht="12.75">
      <c r="A47" s="385">
        <v>35</v>
      </c>
      <c r="B47" s="164" t="s">
        <v>1191</v>
      </c>
      <c r="C47" s="164" t="s">
        <v>931</v>
      </c>
      <c r="D47" s="164" t="s">
        <v>610</v>
      </c>
      <c r="E47" s="164" t="s">
        <v>1168</v>
      </c>
      <c r="F47" s="164" t="s">
        <v>1480</v>
      </c>
      <c r="G47" s="164" t="s">
        <v>1168</v>
      </c>
      <c r="H47" s="164" t="s">
        <v>1167</v>
      </c>
      <c r="I47" s="164" t="s">
        <v>468</v>
      </c>
      <c r="J47" s="386" t="s">
        <v>1481</v>
      </c>
      <c r="K47" s="387">
        <v>236500</v>
      </c>
      <c r="L47" s="387">
        <v>236200</v>
      </c>
      <c r="M47" s="387">
        <v>237100</v>
      </c>
    </row>
    <row r="48" spans="1:13" ht="25.5">
      <c r="A48" s="385">
        <v>36</v>
      </c>
      <c r="B48" s="164" t="s">
        <v>1191</v>
      </c>
      <c r="C48" s="164" t="s">
        <v>931</v>
      </c>
      <c r="D48" s="164" t="s">
        <v>610</v>
      </c>
      <c r="E48" s="164" t="s">
        <v>1168</v>
      </c>
      <c r="F48" s="164" t="s">
        <v>1735</v>
      </c>
      <c r="G48" s="164" t="s">
        <v>1168</v>
      </c>
      <c r="H48" s="164" t="s">
        <v>1167</v>
      </c>
      <c r="I48" s="164" t="s">
        <v>468</v>
      </c>
      <c r="J48" s="386" t="s">
        <v>1736</v>
      </c>
      <c r="K48" s="387">
        <v>4020</v>
      </c>
      <c r="L48" s="387">
        <v>4030</v>
      </c>
      <c r="M48" s="387">
        <v>4300</v>
      </c>
    </row>
    <row r="49" spans="1:13" ht="38.25">
      <c r="A49" s="385">
        <v>37</v>
      </c>
      <c r="B49" s="164" t="s">
        <v>1165</v>
      </c>
      <c r="C49" s="164" t="s">
        <v>931</v>
      </c>
      <c r="D49" s="164" t="s">
        <v>404</v>
      </c>
      <c r="E49" s="164" t="s">
        <v>1166</v>
      </c>
      <c r="F49" s="164" t="s">
        <v>1165</v>
      </c>
      <c r="G49" s="164" t="s">
        <v>1166</v>
      </c>
      <c r="H49" s="164" t="s">
        <v>1167</v>
      </c>
      <c r="I49" s="164" t="s">
        <v>1165</v>
      </c>
      <c r="J49" s="386" t="s">
        <v>1192</v>
      </c>
      <c r="K49" s="387">
        <f aca="true" t="shared" si="3" ref="K49:M51">K50</f>
        <v>339378</v>
      </c>
      <c r="L49" s="387">
        <f t="shared" si="3"/>
        <v>357705</v>
      </c>
      <c r="M49" s="387">
        <f t="shared" si="3"/>
        <v>376305</v>
      </c>
    </row>
    <row r="50" spans="1:13" ht="15.75" customHeight="1">
      <c r="A50" s="385">
        <v>38</v>
      </c>
      <c r="B50" s="164" t="s">
        <v>1165</v>
      </c>
      <c r="C50" s="164" t="s">
        <v>931</v>
      </c>
      <c r="D50" s="164" t="s">
        <v>404</v>
      </c>
      <c r="E50" s="164" t="s">
        <v>1172</v>
      </c>
      <c r="F50" s="164" t="s">
        <v>1165</v>
      </c>
      <c r="G50" s="164" t="s">
        <v>1166</v>
      </c>
      <c r="H50" s="164" t="s">
        <v>1167</v>
      </c>
      <c r="I50" s="164" t="s">
        <v>469</v>
      </c>
      <c r="J50" s="386" t="s">
        <v>840</v>
      </c>
      <c r="K50" s="387">
        <f t="shared" si="3"/>
        <v>339378</v>
      </c>
      <c r="L50" s="387">
        <f t="shared" si="3"/>
        <v>357705</v>
      </c>
      <c r="M50" s="387">
        <f t="shared" si="3"/>
        <v>376305</v>
      </c>
    </row>
    <row r="51" spans="1:13" ht="38.25">
      <c r="A51" s="385">
        <v>39</v>
      </c>
      <c r="B51" s="164" t="s">
        <v>1165</v>
      </c>
      <c r="C51" s="164" t="s">
        <v>931</v>
      </c>
      <c r="D51" s="164" t="s">
        <v>404</v>
      </c>
      <c r="E51" s="164" t="s">
        <v>1172</v>
      </c>
      <c r="F51" s="164" t="s">
        <v>1193</v>
      </c>
      <c r="G51" s="164" t="s">
        <v>1166</v>
      </c>
      <c r="H51" s="164" t="s">
        <v>1167</v>
      </c>
      <c r="I51" s="164" t="s">
        <v>469</v>
      </c>
      <c r="J51" s="386" t="s">
        <v>841</v>
      </c>
      <c r="K51" s="387">
        <f t="shared" si="3"/>
        <v>339378</v>
      </c>
      <c r="L51" s="387">
        <f t="shared" si="3"/>
        <v>357705</v>
      </c>
      <c r="M51" s="387">
        <f t="shared" si="3"/>
        <v>376305</v>
      </c>
    </row>
    <row r="52" spans="1:13" ht="41.25" customHeight="1">
      <c r="A52" s="385">
        <v>40</v>
      </c>
      <c r="B52" s="164" t="s">
        <v>932</v>
      </c>
      <c r="C52" s="164" t="s">
        <v>931</v>
      </c>
      <c r="D52" s="164" t="s">
        <v>404</v>
      </c>
      <c r="E52" s="164" t="s">
        <v>1172</v>
      </c>
      <c r="F52" s="164" t="s">
        <v>1194</v>
      </c>
      <c r="G52" s="164" t="s">
        <v>1181</v>
      </c>
      <c r="H52" s="164" t="s">
        <v>1167</v>
      </c>
      <c r="I52" s="164" t="s">
        <v>469</v>
      </c>
      <c r="J52" s="386" t="s">
        <v>826</v>
      </c>
      <c r="K52" s="387">
        <v>339378</v>
      </c>
      <c r="L52" s="387">
        <v>357705</v>
      </c>
      <c r="M52" s="387">
        <v>376305</v>
      </c>
    </row>
    <row r="53" spans="1:13" ht="27" customHeight="1">
      <c r="A53" s="385">
        <v>41</v>
      </c>
      <c r="B53" s="164" t="s">
        <v>1165</v>
      </c>
      <c r="C53" s="164" t="s">
        <v>931</v>
      </c>
      <c r="D53" s="164" t="s">
        <v>611</v>
      </c>
      <c r="E53" s="164" t="s">
        <v>1166</v>
      </c>
      <c r="F53" s="164" t="s">
        <v>1165</v>
      </c>
      <c r="G53" s="164" t="s">
        <v>1166</v>
      </c>
      <c r="H53" s="164" t="s">
        <v>1167</v>
      </c>
      <c r="I53" s="164" t="s">
        <v>1165</v>
      </c>
      <c r="J53" s="386" t="s">
        <v>629</v>
      </c>
      <c r="K53" s="387">
        <f aca="true" t="shared" si="4" ref="K53:M55">K54</f>
        <v>622420</v>
      </c>
      <c r="L53" s="387">
        <f t="shared" si="4"/>
        <v>646700</v>
      </c>
      <c r="M53" s="387">
        <f t="shared" si="4"/>
        <v>671920</v>
      </c>
    </row>
    <row r="54" spans="1:13" ht="38.25">
      <c r="A54" s="385">
        <v>42</v>
      </c>
      <c r="B54" s="164" t="s">
        <v>1165</v>
      </c>
      <c r="C54" s="164" t="s">
        <v>931</v>
      </c>
      <c r="D54" s="164" t="s">
        <v>611</v>
      </c>
      <c r="E54" s="164" t="s">
        <v>1195</v>
      </c>
      <c r="F54" s="164" t="s">
        <v>1165</v>
      </c>
      <c r="G54" s="164" t="s">
        <v>1166</v>
      </c>
      <c r="H54" s="164" t="s">
        <v>1167</v>
      </c>
      <c r="I54" s="164" t="s">
        <v>340</v>
      </c>
      <c r="J54" s="386" t="s">
        <v>1196</v>
      </c>
      <c r="K54" s="387">
        <f t="shared" si="4"/>
        <v>622420</v>
      </c>
      <c r="L54" s="387">
        <f t="shared" si="4"/>
        <v>646700</v>
      </c>
      <c r="M54" s="387">
        <f t="shared" si="4"/>
        <v>671920</v>
      </c>
    </row>
    <row r="55" spans="1:13" ht="38.25">
      <c r="A55" s="385">
        <v>43</v>
      </c>
      <c r="B55" s="164" t="s">
        <v>1165</v>
      </c>
      <c r="C55" s="164" t="s">
        <v>931</v>
      </c>
      <c r="D55" s="164" t="s">
        <v>611</v>
      </c>
      <c r="E55" s="164" t="s">
        <v>1195</v>
      </c>
      <c r="F55" s="164" t="s">
        <v>1170</v>
      </c>
      <c r="G55" s="164" t="s">
        <v>1166</v>
      </c>
      <c r="H55" s="164" t="s">
        <v>1167</v>
      </c>
      <c r="I55" s="164" t="s">
        <v>340</v>
      </c>
      <c r="J55" s="386" t="s">
        <v>1452</v>
      </c>
      <c r="K55" s="387">
        <f t="shared" si="4"/>
        <v>622420</v>
      </c>
      <c r="L55" s="387">
        <f t="shared" si="4"/>
        <v>646700</v>
      </c>
      <c r="M55" s="387">
        <f t="shared" si="4"/>
        <v>671920</v>
      </c>
    </row>
    <row r="56" spans="1:13" ht="66.75" customHeight="1">
      <c r="A56" s="385">
        <v>44</v>
      </c>
      <c r="B56" s="164" t="s">
        <v>932</v>
      </c>
      <c r="C56" s="164" t="s">
        <v>931</v>
      </c>
      <c r="D56" s="164" t="s">
        <v>611</v>
      </c>
      <c r="E56" s="164" t="s">
        <v>1195</v>
      </c>
      <c r="F56" s="164" t="s">
        <v>1188</v>
      </c>
      <c r="G56" s="164" t="s">
        <v>1181</v>
      </c>
      <c r="H56" s="164" t="s">
        <v>1167</v>
      </c>
      <c r="I56" s="164" t="s">
        <v>340</v>
      </c>
      <c r="J56" s="386" t="s">
        <v>1336</v>
      </c>
      <c r="K56" s="387">
        <v>622420</v>
      </c>
      <c r="L56" s="387">
        <v>646700</v>
      </c>
      <c r="M56" s="387">
        <v>671920</v>
      </c>
    </row>
    <row r="57" spans="1:13" ht="27.75" customHeight="1">
      <c r="A57" s="385">
        <v>45</v>
      </c>
      <c r="B57" s="164" t="s">
        <v>1165</v>
      </c>
      <c r="C57" s="164" t="s">
        <v>931</v>
      </c>
      <c r="D57" s="164" t="s">
        <v>613</v>
      </c>
      <c r="E57" s="164" t="s">
        <v>1166</v>
      </c>
      <c r="F57" s="164" t="s">
        <v>1165</v>
      </c>
      <c r="G57" s="164" t="s">
        <v>1166</v>
      </c>
      <c r="H57" s="164" t="s">
        <v>1167</v>
      </c>
      <c r="I57" s="164" t="s">
        <v>1165</v>
      </c>
      <c r="J57" s="386" t="s">
        <v>863</v>
      </c>
      <c r="K57" s="387">
        <f>K58+K60+K61+K65+K67+K70</f>
        <v>779515</v>
      </c>
      <c r="L57" s="387">
        <f>L58+L60+L61+L65+L67+L70</f>
        <v>779515</v>
      </c>
      <c r="M57" s="387">
        <f>M58+M60+M61+M65+M67+M70</f>
        <v>779515</v>
      </c>
    </row>
    <row r="58" spans="1:13" ht="69.75" customHeight="1">
      <c r="A58" s="385">
        <v>46</v>
      </c>
      <c r="B58" s="164" t="s">
        <v>1165</v>
      </c>
      <c r="C58" s="164" t="s">
        <v>931</v>
      </c>
      <c r="D58" s="164" t="s">
        <v>613</v>
      </c>
      <c r="E58" s="164" t="s">
        <v>1186</v>
      </c>
      <c r="F58" s="164" t="s">
        <v>1165</v>
      </c>
      <c r="G58" s="164" t="s">
        <v>1168</v>
      </c>
      <c r="H58" s="164" t="s">
        <v>1167</v>
      </c>
      <c r="I58" s="164" t="s">
        <v>800</v>
      </c>
      <c r="J58" s="388" t="s">
        <v>46</v>
      </c>
      <c r="K58" s="387">
        <f>K59</f>
        <v>95000</v>
      </c>
      <c r="L58" s="387">
        <f>L59</f>
        <v>95000</v>
      </c>
      <c r="M58" s="387">
        <f>M59</f>
        <v>95000</v>
      </c>
    </row>
    <row r="59" spans="1:13" ht="69.75" customHeight="1">
      <c r="A59" s="385">
        <v>47</v>
      </c>
      <c r="B59" s="164" t="s">
        <v>901</v>
      </c>
      <c r="C59" s="164" t="s">
        <v>931</v>
      </c>
      <c r="D59" s="164" t="s">
        <v>613</v>
      </c>
      <c r="E59" s="164" t="s">
        <v>1186</v>
      </c>
      <c r="F59" s="164" t="s">
        <v>1170</v>
      </c>
      <c r="G59" s="164" t="s">
        <v>1168</v>
      </c>
      <c r="H59" s="164" t="s">
        <v>1167</v>
      </c>
      <c r="I59" s="164" t="s">
        <v>800</v>
      </c>
      <c r="J59" s="388" t="s">
        <v>731</v>
      </c>
      <c r="K59" s="387">
        <v>95000</v>
      </c>
      <c r="L59" s="387">
        <v>95000</v>
      </c>
      <c r="M59" s="387">
        <v>95000</v>
      </c>
    </row>
    <row r="60" spans="1:13" ht="68.25" customHeight="1">
      <c r="A60" s="385">
        <v>48</v>
      </c>
      <c r="B60" s="164" t="s">
        <v>901</v>
      </c>
      <c r="C60" s="164" t="s">
        <v>931</v>
      </c>
      <c r="D60" s="164" t="s">
        <v>613</v>
      </c>
      <c r="E60" s="164" t="s">
        <v>797</v>
      </c>
      <c r="F60" s="164" t="s">
        <v>1165</v>
      </c>
      <c r="G60" s="164" t="s">
        <v>1168</v>
      </c>
      <c r="H60" s="164" t="s">
        <v>1167</v>
      </c>
      <c r="I60" s="164" t="s">
        <v>800</v>
      </c>
      <c r="J60" s="386" t="s">
        <v>1337</v>
      </c>
      <c r="K60" s="387">
        <v>1000</v>
      </c>
      <c r="L60" s="387">
        <v>1000</v>
      </c>
      <c r="M60" s="387">
        <v>1000</v>
      </c>
    </row>
    <row r="61" spans="1:13" ht="29.25" customHeight="1">
      <c r="A61" s="385">
        <v>49</v>
      </c>
      <c r="B61" s="164" t="s">
        <v>1165</v>
      </c>
      <c r="C61" s="164" t="s">
        <v>931</v>
      </c>
      <c r="D61" s="164" t="s">
        <v>613</v>
      </c>
      <c r="E61" s="164" t="s">
        <v>407</v>
      </c>
      <c r="F61" s="164" t="s">
        <v>1165</v>
      </c>
      <c r="G61" s="164" t="s">
        <v>1168</v>
      </c>
      <c r="H61" s="164" t="s">
        <v>1167</v>
      </c>
      <c r="I61" s="164" t="s">
        <v>800</v>
      </c>
      <c r="J61" s="386" t="s">
        <v>1091</v>
      </c>
      <c r="K61" s="387">
        <f>K63+K64</f>
        <v>420000</v>
      </c>
      <c r="L61" s="387">
        <f>L63+L64</f>
        <v>420000</v>
      </c>
      <c r="M61" s="387">
        <f>M63+M64</f>
        <v>420000</v>
      </c>
    </row>
    <row r="62" spans="1:13" ht="56.25" customHeight="1">
      <c r="A62" s="385">
        <v>50</v>
      </c>
      <c r="B62" s="164" t="s">
        <v>1165</v>
      </c>
      <c r="C62" s="164" t="s">
        <v>931</v>
      </c>
      <c r="D62" s="164" t="s">
        <v>613</v>
      </c>
      <c r="E62" s="164" t="s">
        <v>407</v>
      </c>
      <c r="F62" s="164" t="s">
        <v>1170</v>
      </c>
      <c r="G62" s="164" t="s">
        <v>1168</v>
      </c>
      <c r="H62" s="164" t="s">
        <v>1167</v>
      </c>
      <c r="I62" s="164" t="s">
        <v>800</v>
      </c>
      <c r="J62" s="386" t="s">
        <v>1400</v>
      </c>
      <c r="K62" s="387">
        <f>K63</f>
        <v>250000</v>
      </c>
      <c r="L62" s="387">
        <f>L63</f>
        <v>250000</v>
      </c>
      <c r="M62" s="387">
        <f>M63</f>
        <v>250000</v>
      </c>
    </row>
    <row r="63" spans="1:13" ht="69" customHeight="1">
      <c r="A63" s="385">
        <v>51</v>
      </c>
      <c r="B63" s="164" t="s">
        <v>901</v>
      </c>
      <c r="C63" s="164" t="s">
        <v>931</v>
      </c>
      <c r="D63" s="164" t="s">
        <v>613</v>
      </c>
      <c r="E63" s="164" t="s">
        <v>407</v>
      </c>
      <c r="F63" s="164" t="s">
        <v>1240</v>
      </c>
      <c r="G63" s="164" t="s">
        <v>1168</v>
      </c>
      <c r="H63" s="164" t="s">
        <v>1167</v>
      </c>
      <c r="I63" s="164" t="s">
        <v>800</v>
      </c>
      <c r="J63" s="386" t="s">
        <v>1338</v>
      </c>
      <c r="K63" s="387">
        <v>250000</v>
      </c>
      <c r="L63" s="387">
        <v>250000</v>
      </c>
      <c r="M63" s="387">
        <v>250000</v>
      </c>
    </row>
    <row r="64" spans="1:13" ht="30.75" customHeight="1">
      <c r="A64" s="385">
        <v>52</v>
      </c>
      <c r="B64" s="164" t="s">
        <v>901</v>
      </c>
      <c r="C64" s="164" t="s">
        <v>931</v>
      </c>
      <c r="D64" s="164" t="s">
        <v>613</v>
      </c>
      <c r="E64" s="164" t="s">
        <v>407</v>
      </c>
      <c r="F64" s="164" t="s">
        <v>1177</v>
      </c>
      <c r="G64" s="164" t="s">
        <v>1168</v>
      </c>
      <c r="H64" s="164" t="s">
        <v>1167</v>
      </c>
      <c r="I64" s="164" t="s">
        <v>800</v>
      </c>
      <c r="J64" s="386" t="s">
        <v>196</v>
      </c>
      <c r="K64" s="387">
        <v>170000</v>
      </c>
      <c r="L64" s="387">
        <v>170000</v>
      </c>
      <c r="M64" s="387">
        <v>170000</v>
      </c>
    </row>
    <row r="65" spans="1:13" ht="72.75" customHeight="1">
      <c r="A65" s="385">
        <v>53</v>
      </c>
      <c r="B65" s="164" t="s">
        <v>1165</v>
      </c>
      <c r="C65" s="164" t="s">
        <v>931</v>
      </c>
      <c r="D65" s="164" t="s">
        <v>613</v>
      </c>
      <c r="E65" s="164" t="s">
        <v>410</v>
      </c>
      <c r="F65" s="164" t="s">
        <v>1165</v>
      </c>
      <c r="G65" s="164" t="s">
        <v>1166</v>
      </c>
      <c r="H65" s="164" t="s">
        <v>1167</v>
      </c>
      <c r="I65" s="164" t="s">
        <v>800</v>
      </c>
      <c r="J65" s="386" t="s">
        <v>1197</v>
      </c>
      <c r="K65" s="387">
        <f>K66</f>
        <v>20000</v>
      </c>
      <c r="L65" s="387">
        <f>L66</f>
        <v>20000</v>
      </c>
      <c r="M65" s="387">
        <f>M66</f>
        <v>20000</v>
      </c>
    </row>
    <row r="66" spans="1:13" ht="85.5" customHeight="1">
      <c r="A66" s="385">
        <v>54</v>
      </c>
      <c r="B66" s="164" t="s">
        <v>878</v>
      </c>
      <c r="C66" s="164" t="s">
        <v>931</v>
      </c>
      <c r="D66" s="164" t="s">
        <v>613</v>
      </c>
      <c r="E66" s="164" t="s">
        <v>410</v>
      </c>
      <c r="F66" s="164" t="s">
        <v>1198</v>
      </c>
      <c r="G66" s="164" t="s">
        <v>1181</v>
      </c>
      <c r="H66" s="164" t="s">
        <v>1167</v>
      </c>
      <c r="I66" s="164" t="s">
        <v>800</v>
      </c>
      <c r="J66" s="386" t="s">
        <v>1199</v>
      </c>
      <c r="K66" s="387">
        <v>20000</v>
      </c>
      <c r="L66" s="387">
        <v>20000</v>
      </c>
      <c r="M66" s="387">
        <v>20000</v>
      </c>
    </row>
    <row r="67" spans="1:13" ht="83.25" customHeight="1">
      <c r="A67" s="385">
        <v>55</v>
      </c>
      <c r="B67" s="164" t="s">
        <v>1165</v>
      </c>
      <c r="C67" s="164" t="s">
        <v>931</v>
      </c>
      <c r="D67" s="164" t="s">
        <v>613</v>
      </c>
      <c r="E67" s="164" t="s">
        <v>35</v>
      </c>
      <c r="F67" s="164" t="s">
        <v>1165</v>
      </c>
      <c r="G67" s="164" t="s">
        <v>1168</v>
      </c>
      <c r="H67" s="164" t="s">
        <v>1167</v>
      </c>
      <c r="I67" s="164" t="s">
        <v>800</v>
      </c>
      <c r="J67" s="386" t="s">
        <v>436</v>
      </c>
      <c r="K67" s="387">
        <f>K68+K69</f>
        <v>27000</v>
      </c>
      <c r="L67" s="387">
        <f>L68+L69</f>
        <v>27000</v>
      </c>
      <c r="M67" s="387">
        <f>M68+M69</f>
        <v>27000</v>
      </c>
    </row>
    <row r="68" spans="1:13" ht="81" customHeight="1">
      <c r="A68" s="385">
        <v>56</v>
      </c>
      <c r="B68" s="164" t="s">
        <v>891</v>
      </c>
      <c r="C68" s="164" t="s">
        <v>931</v>
      </c>
      <c r="D68" s="164" t="s">
        <v>613</v>
      </c>
      <c r="E68" s="164" t="s">
        <v>35</v>
      </c>
      <c r="F68" s="164" t="s">
        <v>1165</v>
      </c>
      <c r="G68" s="164" t="s">
        <v>1168</v>
      </c>
      <c r="H68" s="164" t="s">
        <v>1167</v>
      </c>
      <c r="I68" s="164" t="s">
        <v>800</v>
      </c>
      <c r="J68" s="386" t="s">
        <v>436</v>
      </c>
      <c r="K68" s="387">
        <v>13000</v>
      </c>
      <c r="L68" s="387">
        <v>13000</v>
      </c>
      <c r="M68" s="387">
        <v>13000</v>
      </c>
    </row>
    <row r="69" spans="1:13" ht="81.75" customHeight="1">
      <c r="A69" s="385">
        <v>57</v>
      </c>
      <c r="B69" s="164" t="s">
        <v>901</v>
      </c>
      <c r="C69" s="164" t="s">
        <v>931</v>
      </c>
      <c r="D69" s="164" t="s">
        <v>613</v>
      </c>
      <c r="E69" s="164" t="s">
        <v>35</v>
      </c>
      <c r="F69" s="164" t="s">
        <v>1165</v>
      </c>
      <c r="G69" s="164" t="s">
        <v>1168</v>
      </c>
      <c r="H69" s="164" t="s">
        <v>1167</v>
      </c>
      <c r="I69" s="164" t="s">
        <v>800</v>
      </c>
      <c r="J69" s="386" t="s">
        <v>436</v>
      </c>
      <c r="K69" s="387">
        <v>14000</v>
      </c>
      <c r="L69" s="387">
        <v>14000</v>
      </c>
      <c r="M69" s="387">
        <v>14000</v>
      </c>
    </row>
    <row r="70" spans="1:13" ht="30" customHeight="1">
      <c r="A70" s="385">
        <v>58</v>
      </c>
      <c r="B70" s="164" t="s">
        <v>1165</v>
      </c>
      <c r="C70" s="164" t="s">
        <v>931</v>
      </c>
      <c r="D70" s="164" t="s">
        <v>613</v>
      </c>
      <c r="E70" s="164" t="s">
        <v>492</v>
      </c>
      <c r="F70" s="164" t="s">
        <v>1165</v>
      </c>
      <c r="G70" s="164" t="s">
        <v>1166</v>
      </c>
      <c r="H70" s="164" t="s">
        <v>1167</v>
      </c>
      <c r="I70" s="164" t="s">
        <v>800</v>
      </c>
      <c r="J70" s="386" t="s">
        <v>1200</v>
      </c>
      <c r="K70" s="387">
        <f>K71</f>
        <v>216515</v>
      </c>
      <c r="L70" s="387">
        <f>L71</f>
        <v>216515</v>
      </c>
      <c r="M70" s="387">
        <f>M71</f>
        <v>216515</v>
      </c>
    </row>
    <row r="71" spans="1:13" ht="43.5" customHeight="1">
      <c r="A71" s="385">
        <v>59</v>
      </c>
      <c r="B71" s="164" t="s">
        <v>1165</v>
      </c>
      <c r="C71" s="164" t="s">
        <v>931</v>
      </c>
      <c r="D71" s="164" t="s">
        <v>613</v>
      </c>
      <c r="E71" s="164" t="s">
        <v>492</v>
      </c>
      <c r="F71" s="164" t="s">
        <v>1198</v>
      </c>
      <c r="G71" s="164" t="s">
        <v>1181</v>
      </c>
      <c r="H71" s="164" t="s">
        <v>1167</v>
      </c>
      <c r="I71" s="164" t="s">
        <v>800</v>
      </c>
      <c r="J71" s="386" t="s">
        <v>720</v>
      </c>
      <c r="K71" s="387">
        <f>SUM(K72:K75)</f>
        <v>216515</v>
      </c>
      <c r="L71" s="387">
        <f>SUM(L72:L75)</f>
        <v>216515</v>
      </c>
      <c r="M71" s="387">
        <f>SUM(M72:M75)</f>
        <v>216515</v>
      </c>
    </row>
    <row r="72" spans="1:13" ht="45" customHeight="1">
      <c r="A72" s="385">
        <v>60</v>
      </c>
      <c r="B72" s="164" t="s">
        <v>932</v>
      </c>
      <c r="C72" s="164" t="s">
        <v>931</v>
      </c>
      <c r="D72" s="164" t="s">
        <v>613</v>
      </c>
      <c r="E72" s="164" t="s">
        <v>492</v>
      </c>
      <c r="F72" s="164" t="s">
        <v>1198</v>
      </c>
      <c r="G72" s="164" t="s">
        <v>1181</v>
      </c>
      <c r="H72" s="164" t="s">
        <v>1167</v>
      </c>
      <c r="I72" s="164" t="s">
        <v>800</v>
      </c>
      <c r="J72" s="386" t="s">
        <v>720</v>
      </c>
      <c r="K72" s="387">
        <v>47715</v>
      </c>
      <c r="L72" s="387">
        <v>47715</v>
      </c>
      <c r="M72" s="387">
        <v>47715</v>
      </c>
    </row>
    <row r="73" spans="1:13" ht="42" customHeight="1">
      <c r="A73" s="385">
        <v>61</v>
      </c>
      <c r="B73" s="164" t="s">
        <v>1201</v>
      </c>
      <c r="C73" s="164" t="s">
        <v>931</v>
      </c>
      <c r="D73" s="164" t="s">
        <v>613</v>
      </c>
      <c r="E73" s="164" t="s">
        <v>492</v>
      </c>
      <c r="F73" s="164" t="s">
        <v>1198</v>
      </c>
      <c r="G73" s="164" t="s">
        <v>1181</v>
      </c>
      <c r="H73" s="164" t="s">
        <v>1167</v>
      </c>
      <c r="I73" s="164" t="s">
        <v>800</v>
      </c>
      <c r="J73" s="386" t="s">
        <v>720</v>
      </c>
      <c r="K73" s="387">
        <v>8800</v>
      </c>
      <c r="L73" s="387">
        <v>8800</v>
      </c>
      <c r="M73" s="387">
        <v>8800</v>
      </c>
    </row>
    <row r="74" spans="1:13" ht="41.25" customHeight="1">
      <c r="A74" s="385">
        <v>62</v>
      </c>
      <c r="B74" s="164" t="s">
        <v>468</v>
      </c>
      <c r="C74" s="164" t="s">
        <v>931</v>
      </c>
      <c r="D74" s="164" t="s">
        <v>613</v>
      </c>
      <c r="E74" s="164" t="s">
        <v>492</v>
      </c>
      <c r="F74" s="164" t="s">
        <v>1198</v>
      </c>
      <c r="G74" s="164" t="s">
        <v>1181</v>
      </c>
      <c r="H74" s="164" t="s">
        <v>1167</v>
      </c>
      <c r="I74" s="164" t="s">
        <v>800</v>
      </c>
      <c r="J74" s="386" t="s">
        <v>720</v>
      </c>
      <c r="K74" s="387">
        <v>10000</v>
      </c>
      <c r="L74" s="387">
        <v>10000</v>
      </c>
      <c r="M74" s="387">
        <v>10000</v>
      </c>
    </row>
    <row r="75" spans="1:13" ht="45.75" customHeight="1">
      <c r="A75" s="385">
        <v>63</v>
      </c>
      <c r="B75" s="164" t="s">
        <v>901</v>
      </c>
      <c r="C75" s="164" t="s">
        <v>931</v>
      </c>
      <c r="D75" s="164" t="s">
        <v>613</v>
      </c>
      <c r="E75" s="164" t="s">
        <v>492</v>
      </c>
      <c r="F75" s="164" t="s">
        <v>1198</v>
      </c>
      <c r="G75" s="164" t="s">
        <v>1181</v>
      </c>
      <c r="H75" s="164" t="s">
        <v>1167</v>
      </c>
      <c r="I75" s="164" t="s">
        <v>800</v>
      </c>
      <c r="J75" s="386" t="s">
        <v>720</v>
      </c>
      <c r="K75" s="387">
        <v>150000</v>
      </c>
      <c r="L75" s="387">
        <v>150000</v>
      </c>
      <c r="M75" s="387">
        <v>150000</v>
      </c>
    </row>
    <row r="76" spans="1:13" ht="19.5" customHeight="1">
      <c r="A76" s="385">
        <v>64</v>
      </c>
      <c r="B76" s="164" t="s">
        <v>1165</v>
      </c>
      <c r="C76" s="164" t="s">
        <v>934</v>
      </c>
      <c r="D76" s="164" t="s">
        <v>1166</v>
      </c>
      <c r="E76" s="164" t="s">
        <v>1166</v>
      </c>
      <c r="F76" s="164" t="s">
        <v>1165</v>
      </c>
      <c r="G76" s="164" t="s">
        <v>1166</v>
      </c>
      <c r="H76" s="164" t="s">
        <v>1167</v>
      </c>
      <c r="I76" s="164" t="s">
        <v>1165</v>
      </c>
      <c r="J76" s="386" t="s">
        <v>1202</v>
      </c>
      <c r="K76" s="387">
        <f>K77</f>
        <v>521895643.8</v>
      </c>
      <c r="L76" s="387">
        <f>L77</f>
        <v>486807143.8</v>
      </c>
      <c r="M76" s="387">
        <f>M77</f>
        <v>486089243.8</v>
      </c>
    </row>
    <row r="77" spans="1:13" ht="46.5" customHeight="1">
      <c r="A77" s="385">
        <v>65</v>
      </c>
      <c r="B77" s="164" t="s">
        <v>1165</v>
      </c>
      <c r="C77" s="164" t="s">
        <v>934</v>
      </c>
      <c r="D77" s="164" t="s">
        <v>1172</v>
      </c>
      <c r="E77" s="164" t="s">
        <v>1166</v>
      </c>
      <c r="F77" s="164" t="s">
        <v>1165</v>
      </c>
      <c r="G77" s="164" t="s">
        <v>1166</v>
      </c>
      <c r="H77" s="164" t="s">
        <v>1167</v>
      </c>
      <c r="I77" s="164" t="s">
        <v>1165</v>
      </c>
      <c r="J77" s="386" t="s">
        <v>642</v>
      </c>
      <c r="K77" s="387">
        <f>K78+K84+K90+K122</f>
        <v>521895643.8</v>
      </c>
      <c r="L77" s="387">
        <f>L78+L84+L90+L122</f>
        <v>486807143.8</v>
      </c>
      <c r="M77" s="387">
        <f>M78+M84+M90+M122</f>
        <v>486089243.8</v>
      </c>
    </row>
    <row r="78" spans="1:13" ht="29.25" customHeight="1">
      <c r="A78" s="385">
        <v>66</v>
      </c>
      <c r="B78" s="164" t="s">
        <v>1051</v>
      </c>
      <c r="C78" s="164" t="s">
        <v>934</v>
      </c>
      <c r="D78" s="164" t="s">
        <v>1172</v>
      </c>
      <c r="E78" s="164" t="s">
        <v>608</v>
      </c>
      <c r="F78" s="164" t="s">
        <v>1165</v>
      </c>
      <c r="G78" s="164" t="s">
        <v>1166</v>
      </c>
      <c r="H78" s="164" t="s">
        <v>1167</v>
      </c>
      <c r="I78" s="164" t="s">
        <v>869</v>
      </c>
      <c r="J78" s="386" t="s">
        <v>1203</v>
      </c>
      <c r="K78" s="387">
        <f>K80+K82</f>
        <v>211216600</v>
      </c>
      <c r="L78" s="387">
        <f>L80+L82</f>
        <v>178613400</v>
      </c>
      <c r="M78" s="387">
        <f>M80+M82</f>
        <v>178613400</v>
      </c>
    </row>
    <row r="79" spans="1:13" ht="30.75" customHeight="1">
      <c r="A79" s="385">
        <v>67</v>
      </c>
      <c r="B79" s="164" t="s">
        <v>1051</v>
      </c>
      <c r="C79" s="164" t="s">
        <v>934</v>
      </c>
      <c r="D79" s="164" t="s">
        <v>1172</v>
      </c>
      <c r="E79" s="164" t="s">
        <v>612</v>
      </c>
      <c r="F79" s="164" t="s">
        <v>1204</v>
      </c>
      <c r="G79" s="164" t="s">
        <v>1166</v>
      </c>
      <c r="H79" s="164" t="s">
        <v>1167</v>
      </c>
      <c r="I79" s="164" t="s">
        <v>869</v>
      </c>
      <c r="J79" s="386" t="s">
        <v>1205</v>
      </c>
      <c r="K79" s="387">
        <f aca="true" t="shared" si="5" ref="K79:M80">K80</f>
        <v>163016000</v>
      </c>
      <c r="L79" s="387">
        <f t="shared" si="5"/>
        <v>130412800</v>
      </c>
      <c r="M79" s="387">
        <f t="shared" si="5"/>
        <v>130412800</v>
      </c>
    </row>
    <row r="80" spans="1:13" ht="30.75" customHeight="1">
      <c r="A80" s="385">
        <v>68</v>
      </c>
      <c r="B80" s="164" t="s">
        <v>1051</v>
      </c>
      <c r="C80" s="164" t="s">
        <v>934</v>
      </c>
      <c r="D80" s="164" t="s">
        <v>1172</v>
      </c>
      <c r="E80" s="164" t="s">
        <v>612</v>
      </c>
      <c r="F80" s="164" t="s">
        <v>1204</v>
      </c>
      <c r="G80" s="164" t="s">
        <v>1181</v>
      </c>
      <c r="H80" s="164" t="s">
        <v>1167</v>
      </c>
      <c r="I80" s="164" t="s">
        <v>869</v>
      </c>
      <c r="J80" s="386" t="s">
        <v>13</v>
      </c>
      <c r="K80" s="387">
        <f t="shared" si="5"/>
        <v>163016000</v>
      </c>
      <c r="L80" s="387">
        <f t="shared" si="5"/>
        <v>130412800</v>
      </c>
      <c r="M80" s="387">
        <f t="shared" si="5"/>
        <v>130412800</v>
      </c>
    </row>
    <row r="81" spans="1:13" ht="42.75" customHeight="1">
      <c r="A81" s="385">
        <v>69</v>
      </c>
      <c r="B81" s="164" t="s">
        <v>1051</v>
      </c>
      <c r="C81" s="164" t="s">
        <v>934</v>
      </c>
      <c r="D81" s="164" t="s">
        <v>1172</v>
      </c>
      <c r="E81" s="164" t="s">
        <v>612</v>
      </c>
      <c r="F81" s="164" t="s">
        <v>1204</v>
      </c>
      <c r="G81" s="164" t="s">
        <v>1181</v>
      </c>
      <c r="H81" s="164" t="s">
        <v>1206</v>
      </c>
      <c r="I81" s="164" t="s">
        <v>869</v>
      </c>
      <c r="J81" s="386" t="s">
        <v>747</v>
      </c>
      <c r="K81" s="387">
        <v>163016000</v>
      </c>
      <c r="L81" s="387">
        <v>130412800</v>
      </c>
      <c r="M81" s="387">
        <v>130412800</v>
      </c>
    </row>
    <row r="82" spans="1:13" ht="32.25" customHeight="1">
      <c r="A82" s="385">
        <v>70</v>
      </c>
      <c r="B82" s="164" t="s">
        <v>1051</v>
      </c>
      <c r="C82" s="164" t="s">
        <v>934</v>
      </c>
      <c r="D82" s="164" t="s">
        <v>1172</v>
      </c>
      <c r="E82" s="164" t="s">
        <v>612</v>
      </c>
      <c r="F82" s="164" t="s">
        <v>1207</v>
      </c>
      <c r="G82" s="164" t="s">
        <v>1166</v>
      </c>
      <c r="H82" s="164" t="s">
        <v>1167</v>
      </c>
      <c r="I82" s="164" t="s">
        <v>869</v>
      </c>
      <c r="J82" s="386" t="s">
        <v>1208</v>
      </c>
      <c r="K82" s="387">
        <f>K83</f>
        <v>48200600</v>
      </c>
      <c r="L82" s="387">
        <f>L83</f>
        <v>48200600</v>
      </c>
      <c r="M82" s="387">
        <f>M83</f>
        <v>48200600</v>
      </c>
    </row>
    <row r="83" spans="1:13" ht="40.5" customHeight="1">
      <c r="A83" s="385">
        <v>71</v>
      </c>
      <c r="B83" s="164" t="s">
        <v>1051</v>
      </c>
      <c r="C83" s="164" t="s">
        <v>934</v>
      </c>
      <c r="D83" s="164" t="s">
        <v>1172</v>
      </c>
      <c r="E83" s="164" t="s">
        <v>612</v>
      </c>
      <c r="F83" s="164" t="s">
        <v>1207</v>
      </c>
      <c r="G83" s="164" t="s">
        <v>1181</v>
      </c>
      <c r="H83" s="164" t="s">
        <v>1167</v>
      </c>
      <c r="I83" s="164" t="s">
        <v>869</v>
      </c>
      <c r="J83" s="386" t="s">
        <v>1209</v>
      </c>
      <c r="K83" s="387">
        <v>48200600</v>
      </c>
      <c r="L83" s="387">
        <v>48200600</v>
      </c>
      <c r="M83" s="387">
        <v>48200600</v>
      </c>
    </row>
    <row r="84" spans="1:13" ht="33" customHeight="1">
      <c r="A84" s="385">
        <v>72</v>
      </c>
      <c r="B84" s="164" t="s">
        <v>1051</v>
      </c>
      <c r="C84" s="164" t="s">
        <v>934</v>
      </c>
      <c r="D84" s="164" t="s">
        <v>1172</v>
      </c>
      <c r="E84" s="164" t="s">
        <v>632</v>
      </c>
      <c r="F84" s="164" t="s">
        <v>1165</v>
      </c>
      <c r="G84" s="164" t="s">
        <v>1166</v>
      </c>
      <c r="H84" s="164" t="s">
        <v>1167</v>
      </c>
      <c r="I84" s="164" t="s">
        <v>869</v>
      </c>
      <c r="J84" s="386" t="s">
        <v>197</v>
      </c>
      <c r="K84" s="387">
        <f aca="true" t="shared" si="6" ref="K84:M85">K85</f>
        <v>48562000</v>
      </c>
      <c r="L84" s="387">
        <f t="shared" si="6"/>
        <v>48562000</v>
      </c>
      <c r="M84" s="387">
        <f t="shared" si="6"/>
        <v>48562000</v>
      </c>
    </row>
    <row r="85" spans="1:13" ht="19.5" customHeight="1">
      <c r="A85" s="385">
        <v>73</v>
      </c>
      <c r="B85" s="164" t="s">
        <v>1051</v>
      </c>
      <c r="C85" s="164" t="s">
        <v>934</v>
      </c>
      <c r="D85" s="164" t="s">
        <v>1172</v>
      </c>
      <c r="E85" s="164" t="s">
        <v>406</v>
      </c>
      <c r="F85" s="164" t="s">
        <v>1210</v>
      </c>
      <c r="G85" s="164" t="s">
        <v>1166</v>
      </c>
      <c r="H85" s="164" t="s">
        <v>1167</v>
      </c>
      <c r="I85" s="164" t="s">
        <v>869</v>
      </c>
      <c r="J85" s="386" t="s">
        <v>1339</v>
      </c>
      <c r="K85" s="387">
        <f t="shared" si="6"/>
        <v>48562000</v>
      </c>
      <c r="L85" s="387">
        <f t="shared" si="6"/>
        <v>48562000</v>
      </c>
      <c r="M85" s="387">
        <f t="shared" si="6"/>
        <v>48562000</v>
      </c>
    </row>
    <row r="86" spans="1:13" ht="33.75" customHeight="1">
      <c r="A86" s="385">
        <v>74</v>
      </c>
      <c r="B86" s="164" t="s">
        <v>1051</v>
      </c>
      <c r="C86" s="164" t="s">
        <v>934</v>
      </c>
      <c r="D86" s="164" t="s">
        <v>1172</v>
      </c>
      <c r="E86" s="164" t="s">
        <v>406</v>
      </c>
      <c r="F86" s="164" t="s">
        <v>1210</v>
      </c>
      <c r="G86" s="164" t="s">
        <v>1181</v>
      </c>
      <c r="H86" s="164" t="s">
        <v>1167</v>
      </c>
      <c r="I86" s="164" t="s">
        <v>869</v>
      </c>
      <c r="J86" s="386" t="s">
        <v>518</v>
      </c>
      <c r="K86" s="387">
        <f>SUM(K87:K89)</f>
        <v>48562000</v>
      </c>
      <c r="L86" s="387">
        <f>SUM(L87:L89)</f>
        <v>48562000</v>
      </c>
      <c r="M86" s="387">
        <f>SUM(M87:M89)</f>
        <v>48562000</v>
      </c>
    </row>
    <row r="87" spans="1:13" ht="41.25" customHeight="1">
      <c r="A87" s="385">
        <v>75</v>
      </c>
      <c r="B87" s="164" t="s">
        <v>1051</v>
      </c>
      <c r="C87" s="164" t="s">
        <v>934</v>
      </c>
      <c r="D87" s="164" t="s">
        <v>1172</v>
      </c>
      <c r="E87" s="164" t="s">
        <v>406</v>
      </c>
      <c r="F87" s="164" t="s">
        <v>1210</v>
      </c>
      <c r="G87" s="164" t="s">
        <v>1181</v>
      </c>
      <c r="H87" s="164" t="s">
        <v>1211</v>
      </c>
      <c r="I87" s="164" t="s">
        <v>869</v>
      </c>
      <c r="J87" s="388" t="s">
        <v>199</v>
      </c>
      <c r="K87" s="387">
        <v>210000</v>
      </c>
      <c r="L87" s="387">
        <v>210000</v>
      </c>
      <c r="M87" s="387">
        <v>210000</v>
      </c>
    </row>
    <row r="88" spans="1:13" ht="63.75">
      <c r="A88" s="385">
        <v>76</v>
      </c>
      <c r="B88" s="164" t="s">
        <v>1051</v>
      </c>
      <c r="C88" s="164" t="s">
        <v>934</v>
      </c>
      <c r="D88" s="164" t="s">
        <v>1172</v>
      </c>
      <c r="E88" s="164" t="s">
        <v>406</v>
      </c>
      <c r="F88" s="164" t="s">
        <v>1210</v>
      </c>
      <c r="G88" s="164" t="s">
        <v>1181</v>
      </c>
      <c r="H88" s="164" t="s">
        <v>1212</v>
      </c>
      <c r="I88" s="164" t="s">
        <v>869</v>
      </c>
      <c r="J88" s="388" t="s">
        <v>47</v>
      </c>
      <c r="K88" s="387">
        <v>48200600</v>
      </c>
      <c r="L88" s="387">
        <v>48200600</v>
      </c>
      <c r="M88" s="387">
        <v>48200600</v>
      </c>
    </row>
    <row r="89" spans="1:13" ht="42.75" customHeight="1">
      <c r="A89" s="385">
        <v>77</v>
      </c>
      <c r="B89" s="164" t="s">
        <v>1051</v>
      </c>
      <c r="C89" s="164" t="s">
        <v>934</v>
      </c>
      <c r="D89" s="164" t="s">
        <v>1172</v>
      </c>
      <c r="E89" s="164" t="s">
        <v>406</v>
      </c>
      <c r="F89" s="164" t="s">
        <v>1210</v>
      </c>
      <c r="G89" s="164" t="s">
        <v>1181</v>
      </c>
      <c r="H89" s="164" t="s">
        <v>1213</v>
      </c>
      <c r="I89" s="164" t="s">
        <v>869</v>
      </c>
      <c r="J89" s="388" t="s">
        <v>198</v>
      </c>
      <c r="K89" s="387">
        <v>151400</v>
      </c>
      <c r="L89" s="387">
        <v>151400</v>
      </c>
      <c r="M89" s="387">
        <v>151400</v>
      </c>
    </row>
    <row r="90" spans="1:13" ht="25.5">
      <c r="A90" s="385">
        <v>78</v>
      </c>
      <c r="B90" s="164" t="s">
        <v>1051</v>
      </c>
      <c r="C90" s="164" t="s">
        <v>934</v>
      </c>
      <c r="D90" s="164" t="s">
        <v>1172</v>
      </c>
      <c r="E90" s="164" t="s">
        <v>407</v>
      </c>
      <c r="F90" s="164" t="s">
        <v>1165</v>
      </c>
      <c r="G90" s="164" t="s">
        <v>1166</v>
      </c>
      <c r="H90" s="164" t="s">
        <v>1167</v>
      </c>
      <c r="I90" s="164" t="s">
        <v>869</v>
      </c>
      <c r="J90" s="386" t="s">
        <v>1214</v>
      </c>
      <c r="K90" s="387">
        <f>K91+K114+K116+K118+K120</f>
        <v>234592000</v>
      </c>
      <c r="L90" s="387">
        <f>L91+L114+L116+L118+L120</f>
        <v>232106700</v>
      </c>
      <c r="M90" s="387">
        <f>M91+M114+M116+M118+M120</f>
        <v>231388800</v>
      </c>
    </row>
    <row r="91" spans="1:13" ht="38.25">
      <c r="A91" s="385">
        <v>79</v>
      </c>
      <c r="B91" s="164" t="s">
        <v>1051</v>
      </c>
      <c r="C91" s="164" t="s">
        <v>934</v>
      </c>
      <c r="D91" s="164" t="s">
        <v>1172</v>
      </c>
      <c r="E91" s="164" t="s">
        <v>407</v>
      </c>
      <c r="F91" s="164" t="s">
        <v>1216</v>
      </c>
      <c r="G91" s="164" t="s">
        <v>1166</v>
      </c>
      <c r="H91" s="164" t="s">
        <v>1167</v>
      </c>
      <c r="I91" s="164" t="s">
        <v>869</v>
      </c>
      <c r="J91" s="386" t="s">
        <v>1217</v>
      </c>
      <c r="K91" s="387">
        <f>K92</f>
        <v>230081500</v>
      </c>
      <c r="L91" s="387">
        <f>L92</f>
        <v>227563500</v>
      </c>
      <c r="M91" s="387">
        <f>M92</f>
        <v>227558400</v>
      </c>
    </row>
    <row r="92" spans="1:13" ht="42" customHeight="1">
      <c r="A92" s="385">
        <v>80</v>
      </c>
      <c r="B92" s="164" t="s">
        <v>1051</v>
      </c>
      <c r="C92" s="164" t="s">
        <v>934</v>
      </c>
      <c r="D92" s="164" t="s">
        <v>1172</v>
      </c>
      <c r="E92" s="164" t="s">
        <v>407</v>
      </c>
      <c r="F92" s="164" t="s">
        <v>1216</v>
      </c>
      <c r="G92" s="164" t="s">
        <v>1181</v>
      </c>
      <c r="H92" s="164" t="s">
        <v>1167</v>
      </c>
      <c r="I92" s="164" t="s">
        <v>869</v>
      </c>
      <c r="J92" s="386" t="s">
        <v>1218</v>
      </c>
      <c r="K92" s="387">
        <f>SUM(K93:K113)</f>
        <v>230081500</v>
      </c>
      <c r="L92" s="387">
        <f>SUM(L93:L113)</f>
        <v>227563500</v>
      </c>
      <c r="M92" s="387">
        <f>SUM(M93:M113)</f>
        <v>227558400</v>
      </c>
    </row>
    <row r="93" spans="1:13" ht="153">
      <c r="A93" s="385">
        <v>81</v>
      </c>
      <c r="B93" s="164" t="s">
        <v>1051</v>
      </c>
      <c r="C93" s="164" t="s">
        <v>934</v>
      </c>
      <c r="D93" s="164" t="s">
        <v>1172</v>
      </c>
      <c r="E93" s="164" t="s">
        <v>407</v>
      </c>
      <c r="F93" s="164" t="s">
        <v>1216</v>
      </c>
      <c r="G93" s="164" t="s">
        <v>1181</v>
      </c>
      <c r="H93" s="164" t="s">
        <v>1219</v>
      </c>
      <c r="I93" s="164" t="s">
        <v>869</v>
      </c>
      <c r="J93" s="165" t="s">
        <v>1428</v>
      </c>
      <c r="K93" s="387">
        <v>21758700</v>
      </c>
      <c r="L93" s="387">
        <v>21758700</v>
      </c>
      <c r="M93" s="387">
        <v>21758700</v>
      </c>
    </row>
    <row r="94" spans="1:13" ht="159.75" customHeight="1">
      <c r="A94" s="385">
        <v>82</v>
      </c>
      <c r="B94" s="164" t="s">
        <v>1051</v>
      </c>
      <c r="C94" s="164" t="s">
        <v>934</v>
      </c>
      <c r="D94" s="164" t="s">
        <v>1172</v>
      </c>
      <c r="E94" s="164" t="s">
        <v>407</v>
      </c>
      <c r="F94" s="164" t="s">
        <v>1216</v>
      </c>
      <c r="G94" s="164" t="s">
        <v>1181</v>
      </c>
      <c r="H94" s="164" t="s">
        <v>1220</v>
      </c>
      <c r="I94" s="164" t="s">
        <v>869</v>
      </c>
      <c r="J94" s="389" t="s">
        <v>1139</v>
      </c>
      <c r="K94" s="387">
        <v>206300</v>
      </c>
      <c r="L94" s="387">
        <v>206300</v>
      </c>
      <c r="M94" s="387">
        <v>206300</v>
      </c>
    </row>
    <row r="95" spans="1:13" ht="150" customHeight="1">
      <c r="A95" s="385">
        <v>83</v>
      </c>
      <c r="B95" s="164" t="s">
        <v>1051</v>
      </c>
      <c r="C95" s="164" t="s">
        <v>934</v>
      </c>
      <c r="D95" s="164" t="s">
        <v>1172</v>
      </c>
      <c r="E95" s="164" t="s">
        <v>407</v>
      </c>
      <c r="F95" s="164" t="s">
        <v>1216</v>
      </c>
      <c r="G95" s="164" t="s">
        <v>1181</v>
      </c>
      <c r="H95" s="164" t="s">
        <v>1737</v>
      </c>
      <c r="I95" s="164" t="s">
        <v>869</v>
      </c>
      <c r="J95" s="389" t="s">
        <v>1661</v>
      </c>
      <c r="K95" s="387">
        <v>11900</v>
      </c>
      <c r="L95" s="387">
        <v>6600</v>
      </c>
      <c r="M95" s="387">
        <v>1500</v>
      </c>
    </row>
    <row r="96" spans="1:13" ht="250.5" customHeight="1">
      <c r="A96" s="385">
        <v>84</v>
      </c>
      <c r="B96" s="164" t="s">
        <v>1051</v>
      </c>
      <c r="C96" s="164" t="s">
        <v>934</v>
      </c>
      <c r="D96" s="164" t="s">
        <v>1172</v>
      </c>
      <c r="E96" s="164" t="s">
        <v>407</v>
      </c>
      <c r="F96" s="164" t="s">
        <v>1216</v>
      </c>
      <c r="G96" s="164" t="s">
        <v>1181</v>
      </c>
      <c r="H96" s="164" t="s">
        <v>1238</v>
      </c>
      <c r="I96" s="164" t="s">
        <v>869</v>
      </c>
      <c r="J96" s="389" t="s">
        <v>1429</v>
      </c>
      <c r="K96" s="387">
        <v>16095600</v>
      </c>
      <c r="L96" s="387">
        <v>16095600</v>
      </c>
      <c r="M96" s="387">
        <v>16095600</v>
      </c>
    </row>
    <row r="97" spans="1:13" ht="251.25" customHeight="1">
      <c r="A97" s="385">
        <v>85</v>
      </c>
      <c r="B97" s="164" t="s">
        <v>1051</v>
      </c>
      <c r="C97" s="164" t="s">
        <v>934</v>
      </c>
      <c r="D97" s="164" t="s">
        <v>1172</v>
      </c>
      <c r="E97" s="164" t="s">
        <v>407</v>
      </c>
      <c r="F97" s="164" t="s">
        <v>1216</v>
      </c>
      <c r="G97" s="164" t="s">
        <v>1181</v>
      </c>
      <c r="H97" s="164" t="s">
        <v>1239</v>
      </c>
      <c r="I97" s="164" t="s">
        <v>869</v>
      </c>
      <c r="J97" s="389" t="s">
        <v>1430</v>
      </c>
      <c r="K97" s="387">
        <v>13937600</v>
      </c>
      <c r="L97" s="387">
        <v>13937600</v>
      </c>
      <c r="M97" s="387">
        <v>13937600</v>
      </c>
    </row>
    <row r="98" spans="1:14" ht="149.25" customHeight="1">
      <c r="A98" s="385">
        <v>86</v>
      </c>
      <c r="B98" s="390" t="s">
        <v>1051</v>
      </c>
      <c r="C98" s="390" t="s">
        <v>934</v>
      </c>
      <c r="D98" s="390" t="s">
        <v>1172</v>
      </c>
      <c r="E98" s="390" t="s">
        <v>407</v>
      </c>
      <c r="F98" s="390" t="s">
        <v>1216</v>
      </c>
      <c r="G98" s="390" t="s">
        <v>1181</v>
      </c>
      <c r="H98" s="390" t="s">
        <v>1221</v>
      </c>
      <c r="I98" s="164" t="s">
        <v>869</v>
      </c>
      <c r="J98" s="391" t="s">
        <v>1431</v>
      </c>
      <c r="K98" s="387">
        <v>60500</v>
      </c>
      <c r="L98" s="387">
        <v>60500</v>
      </c>
      <c r="M98" s="387">
        <v>60500</v>
      </c>
      <c r="N98" s="187"/>
    </row>
    <row r="99" spans="1:13" ht="140.25">
      <c r="A99" s="385">
        <v>87</v>
      </c>
      <c r="B99" s="164" t="s">
        <v>1051</v>
      </c>
      <c r="C99" s="164" t="s">
        <v>934</v>
      </c>
      <c r="D99" s="164" t="s">
        <v>1172</v>
      </c>
      <c r="E99" s="164" t="s">
        <v>407</v>
      </c>
      <c r="F99" s="164" t="s">
        <v>1216</v>
      </c>
      <c r="G99" s="164" t="s">
        <v>1181</v>
      </c>
      <c r="H99" s="164" t="s">
        <v>1222</v>
      </c>
      <c r="I99" s="164" t="s">
        <v>869</v>
      </c>
      <c r="J99" s="165" t="s">
        <v>1432</v>
      </c>
      <c r="K99" s="387">
        <v>4765700</v>
      </c>
      <c r="L99" s="387">
        <v>4765700</v>
      </c>
      <c r="M99" s="387">
        <v>4765700</v>
      </c>
    </row>
    <row r="100" spans="1:13" ht="98.25" customHeight="1">
      <c r="A100" s="385">
        <v>88</v>
      </c>
      <c r="B100" s="164" t="s">
        <v>1051</v>
      </c>
      <c r="C100" s="164" t="s">
        <v>934</v>
      </c>
      <c r="D100" s="164" t="s">
        <v>1172</v>
      </c>
      <c r="E100" s="164" t="s">
        <v>407</v>
      </c>
      <c r="F100" s="164" t="s">
        <v>1216</v>
      </c>
      <c r="G100" s="164" t="s">
        <v>1181</v>
      </c>
      <c r="H100" s="164" t="s">
        <v>1223</v>
      </c>
      <c r="I100" s="164" t="s">
        <v>869</v>
      </c>
      <c r="J100" s="392" t="s">
        <v>1433</v>
      </c>
      <c r="K100" s="387">
        <v>38500</v>
      </c>
      <c r="L100" s="387">
        <v>38500</v>
      </c>
      <c r="M100" s="387">
        <v>38500</v>
      </c>
    </row>
    <row r="101" spans="1:14" ht="165" customHeight="1">
      <c r="A101" s="385">
        <v>89</v>
      </c>
      <c r="B101" s="164" t="s">
        <v>1051</v>
      </c>
      <c r="C101" s="164" t="s">
        <v>934</v>
      </c>
      <c r="D101" s="164" t="s">
        <v>1172</v>
      </c>
      <c r="E101" s="164" t="s">
        <v>407</v>
      </c>
      <c r="F101" s="164" t="s">
        <v>1216</v>
      </c>
      <c r="G101" s="164" t="s">
        <v>1181</v>
      </c>
      <c r="H101" s="164" t="s">
        <v>1224</v>
      </c>
      <c r="I101" s="164" t="s">
        <v>869</v>
      </c>
      <c r="J101" s="165" t="s">
        <v>1434</v>
      </c>
      <c r="K101" s="387">
        <v>1767200</v>
      </c>
      <c r="L101" s="387">
        <v>1764300</v>
      </c>
      <c r="M101" s="387">
        <v>1764300</v>
      </c>
      <c r="N101" s="187"/>
    </row>
    <row r="102" spans="1:14" ht="177" customHeight="1">
      <c r="A102" s="385">
        <v>90</v>
      </c>
      <c r="B102" s="164" t="s">
        <v>1051</v>
      </c>
      <c r="C102" s="164" t="s">
        <v>934</v>
      </c>
      <c r="D102" s="164" t="s">
        <v>1172</v>
      </c>
      <c r="E102" s="164" t="s">
        <v>407</v>
      </c>
      <c r="F102" s="164" t="s">
        <v>1216</v>
      </c>
      <c r="G102" s="164" t="s">
        <v>1181</v>
      </c>
      <c r="H102" s="164" t="s">
        <v>1225</v>
      </c>
      <c r="I102" s="164" t="s">
        <v>869</v>
      </c>
      <c r="J102" s="165" t="s">
        <v>1435</v>
      </c>
      <c r="K102" s="387">
        <v>271600</v>
      </c>
      <c r="L102" s="387">
        <v>271600</v>
      </c>
      <c r="M102" s="387">
        <v>271600</v>
      </c>
      <c r="N102" s="187"/>
    </row>
    <row r="103" spans="1:14" ht="120.75" customHeight="1">
      <c r="A103" s="385">
        <v>91</v>
      </c>
      <c r="B103" s="164" t="s">
        <v>1051</v>
      </c>
      <c r="C103" s="164" t="s">
        <v>934</v>
      </c>
      <c r="D103" s="164" t="s">
        <v>1172</v>
      </c>
      <c r="E103" s="164" t="s">
        <v>407</v>
      </c>
      <c r="F103" s="164" t="s">
        <v>1216</v>
      </c>
      <c r="G103" s="164" t="s">
        <v>1181</v>
      </c>
      <c r="H103" s="164" t="s">
        <v>1226</v>
      </c>
      <c r="I103" s="164" t="s">
        <v>869</v>
      </c>
      <c r="J103" s="165" t="s">
        <v>1453</v>
      </c>
      <c r="K103" s="387">
        <v>36200</v>
      </c>
      <c r="L103" s="387">
        <v>36200</v>
      </c>
      <c r="M103" s="387">
        <v>36200</v>
      </c>
      <c r="N103" s="187"/>
    </row>
    <row r="104" spans="1:14" ht="114.75">
      <c r="A104" s="385">
        <v>92</v>
      </c>
      <c r="B104" s="164" t="s">
        <v>1051</v>
      </c>
      <c r="C104" s="164" t="s">
        <v>934</v>
      </c>
      <c r="D104" s="164" t="s">
        <v>1172</v>
      </c>
      <c r="E104" s="164" t="s">
        <v>407</v>
      </c>
      <c r="F104" s="164" t="s">
        <v>1216</v>
      </c>
      <c r="G104" s="164" t="s">
        <v>1181</v>
      </c>
      <c r="H104" s="164" t="s">
        <v>1227</v>
      </c>
      <c r="I104" s="164" t="s">
        <v>869</v>
      </c>
      <c r="J104" s="388" t="s">
        <v>200</v>
      </c>
      <c r="K104" s="387">
        <v>1522500</v>
      </c>
      <c r="L104" s="387">
        <v>1522500</v>
      </c>
      <c r="M104" s="387">
        <v>1522500</v>
      </c>
      <c r="N104" s="187"/>
    </row>
    <row r="105" spans="1:14" ht="171" customHeight="1">
      <c r="A105" s="385">
        <v>93</v>
      </c>
      <c r="B105" s="164" t="s">
        <v>1051</v>
      </c>
      <c r="C105" s="164" t="s">
        <v>934</v>
      </c>
      <c r="D105" s="164" t="s">
        <v>1172</v>
      </c>
      <c r="E105" s="164" t="s">
        <v>407</v>
      </c>
      <c r="F105" s="164" t="s">
        <v>1216</v>
      </c>
      <c r="G105" s="164" t="s">
        <v>1181</v>
      </c>
      <c r="H105" s="164" t="s">
        <v>1228</v>
      </c>
      <c r="I105" s="164" t="s">
        <v>869</v>
      </c>
      <c r="J105" s="388" t="s">
        <v>201</v>
      </c>
      <c r="K105" s="387">
        <v>220800</v>
      </c>
      <c r="L105" s="387">
        <v>220800</v>
      </c>
      <c r="M105" s="387">
        <v>220800</v>
      </c>
      <c r="N105" s="187"/>
    </row>
    <row r="106" spans="1:14" ht="258.75" customHeight="1">
      <c r="A106" s="385">
        <v>94</v>
      </c>
      <c r="B106" s="164" t="s">
        <v>1051</v>
      </c>
      <c r="C106" s="164" t="s">
        <v>934</v>
      </c>
      <c r="D106" s="164" t="s">
        <v>1172</v>
      </c>
      <c r="E106" s="164" t="s">
        <v>407</v>
      </c>
      <c r="F106" s="164" t="s">
        <v>1216</v>
      </c>
      <c r="G106" s="164" t="s">
        <v>1181</v>
      </c>
      <c r="H106" s="164" t="s">
        <v>1229</v>
      </c>
      <c r="I106" s="164" t="s">
        <v>869</v>
      </c>
      <c r="J106" s="165" t="s">
        <v>1436</v>
      </c>
      <c r="K106" s="387">
        <v>113035500</v>
      </c>
      <c r="L106" s="387">
        <v>113035500</v>
      </c>
      <c r="M106" s="387">
        <v>113035500</v>
      </c>
      <c r="N106" s="187"/>
    </row>
    <row r="107" spans="1:14" ht="144.75" customHeight="1">
      <c r="A107" s="385">
        <v>95</v>
      </c>
      <c r="B107" s="164" t="s">
        <v>1051</v>
      </c>
      <c r="C107" s="164" t="s">
        <v>934</v>
      </c>
      <c r="D107" s="164" t="s">
        <v>1172</v>
      </c>
      <c r="E107" s="164" t="s">
        <v>407</v>
      </c>
      <c r="F107" s="164" t="s">
        <v>1216</v>
      </c>
      <c r="G107" s="164" t="s">
        <v>1181</v>
      </c>
      <c r="H107" s="164" t="s">
        <v>1230</v>
      </c>
      <c r="I107" s="164" t="s">
        <v>869</v>
      </c>
      <c r="J107" s="165" t="s">
        <v>1437</v>
      </c>
      <c r="K107" s="387">
        <v>9342400</v>
      </c>
      <c r="L107" s="387">
        <v>9342400</v>
      </c>
      <c r="M107" s="387">
        <v>9342400</v>
      </c>
      <c r="N107" s="187"/>
    </row>
    <row r="108" spans="1:14" ht="140.25" customHeight="1">
      <c r="A108" s="385">
        <v>96</v>
      </c>
      <c r="B108" s="164" t="s">
        <v>1051</v>
      </c>
      <c r="C108" s="164" t="s">
        <v>934</v>
      </c>
      <c r="D108" s="164" t="s">
        <v>1172</v>
      </c>
      <c r="E108" s="164" t="s">
        <v>407</v>
      </c>
      <c r="F108" s="164" t="s">
        <v>1216</v>
      </c>
      <c r="G108" s="164" t="s">
        <v>1181</v>
      </c>
      <c r="H108" s="164" t="s">
        <v>1231</v>
      </c>
      <c r="I108" s="164" t="s">
        <v>869</v>
      </c>
      <c r="J108" s="165" t="s">
        <v>1438</v>
      </c>
      <c r="K108" s="387">
        <v>7506900</v>
      </c>
      <c r="L108" s="387">
        <v>7506900</v>
      </c>
      <c r="M108" s="387">
        <v>7506900</v>
      </c>
      <c r="N108" s="187"/>
    </row>
    <row r="109" spans="1:13" ht="249" customHeight="1">
      <c r="A109" s="385">
        <v>97</v>
      </c>
      <c r="B109" s="164" t="s">
        <v>1051</v>
      </c>
      <c r="C109" s="164" t="s">
        <v>934</v>
      </c>
      <c r="D109" s="164" t="s">
        <v>1172</v>
      </c>
      <c r="E109" s="164" t="s">
        <v>407</v>
      </c>
      <c r="F109" s="164" t="s">
        <v>1216</v>
      </c>
      <c r="G109" s="164" t="s">
        <v>1181</v>
      </c>
      <c r="H109" s="164" t="s">
        <v>1232</v>
      </c>
      <c r="I109" s="164" t="s">
        <v>869</v>
      </c>
      <c r="J109" s="388" t="s">
        <v>1439</v>
      </c>
      <c r="K109" s="387">
        <v>24897700</v>
      </c>
      <c r="L109" s="387">
        <v>24897700</v>
      </c>
      <c r="M109" s="387">
        <v>24897700</v>
      </c>
    </row>
    <row r="110" spans="1:14" ht="150" customHeight="1">
      <c r="A110" s="385">
        <v>98</v>
      </c>
      <c r="B110" s="164" t="s">
        <v>1051</v>
      </c>
      <c r="C110" s="164" t="s">
        <v>934</v>
      </c>
      <c r="D110" s="164" t="s">
        <v>1172</v>
      </c>
      <c r="E110" s="164" t="s">
        <v>407</v>
      </c>
      <c r="F110" s="164" t="s">
        <v>1216</v>
      </c>
      <c r="G110" s="164" t="s">
        <v>1181</v>
      </c>
      <c r="H110" s="164" t="s">
        <v>1233</v>
      </c>
      <c r="I110" s="164" t="s">
        <v>869</v>
      </c>
      <c r="J110" s="388" t="s">
        <v>202</v>
      </c>
      <c r="K110" s="387">
        <v>75400</v>
      </c>
      <c r="L110" s="387">
        <v>75400</v>
      </c>
      <c r="M110" s="387">
        <v>75400</v>
      </c>
      <c r="N110" s="187"/>
    </row>
    <row r="111" spans="1:14" ht="97.5" customHeight="1">
      <c r="A111" s="385">
        <v>99</v>
      </c>
      <c r="B111" s="164" t="s">
        <v>1051</v>
      </c>
      <c r="C111" s="164" t="s">
        <v>934</v>
      </c>
      <c r="D111" s="164" t="s">
        <v>1172</v>
      </c>
      <c r="E111" s="164" t="s">
        <v>407</v>
      </c>
      <c r="F111" s="164" t="s">
        <v>1216</v>
      </c>
      <c r="G111" s="164" t="s">
        <v>1181</v>
      </c>
      <c r="H111" s="164" t="s">
        <v>1234</v>
      </c>
      <c r="I111" s="164" t="s">
        <v>869</v>
      </c>
      <c r="J111" s="388" t="s">
        <v>203</v>
      </c>
      <c r="K111" s="387">
        <v>12548900</v>
      </c>
      <c r="L111" s="387">
        <v>10039100</v>
      </c>
      <c r="M111" s="387">
        <v>10039100</v>
      </c>
      <c r="N111" s="187"/>
    </row>
    <row r="112" spans="1:14" ht="107.25" customHeight="1">
      <c r="A112" s="385">
        <v>100</v>
      </c>
      <c r="B112" s="164" t="s">
        <v>1051</v>
      </c>
      <c r="C112" s="164" t="s">
        <v>934</v>
      </c>
      <c r="D112" s="164" t="s">
        <v>1172</v>
      </c>
      <c r="E112" s="164" t="s">
        <v>407</v>
      </c>
      <c r="F112" s="164" t="s">
        <v>1216</v>
      </c>
      <c r="G112" s="164" t="s">
        <v>1181</v>
      </c>
      <c r="H112" s="164" t="s">
        <v>1235</v>
      </c>
      <c r="I112" s="164" t="s">
        <v>869</v>
      </c>
      <c r="J112" s="393" t="s">
        <v>204</v>
      </c>
      <c r="K112" s="387">
        <v>575200</v>
      </c>
      <c r="L112" s="387">
        <v>575200</v>
      </c>
      <c r="M112" s="387">
        <v>575200</v>
      </c>
      <c r="N112" s="187"/>
    </row>
    <row r="113" spans="1:13" ht="97.5" customHeight="1">
      <c r="A113" s="385">
        <v>101</v>
      </c>
      <c r="B113" s="164" t="s">
        <v>1051</v>
      </c>
      <c r="C113" s="164" t="s">
        <v>934</v>
      </c>
      <c r="D113" s="164" t="s">
        <v>1172</v>
      </c>
      <c r="E113" s="164" t="s">
        <v>407</v>
      </c>
      <c r="F113" s="164" t="s">
        <v>1216</v>
      </c>
      <c r="G113" s="164" t="s">
        <v>1181</v>
      </c>
      <c r="H113" s="164" t="s">
        <v>1343</v>
      </c>
      <c r="I113" s="164" t="s">
        <v>869</v>
      </c>
      <c r="J113" s="165" t="s">
        <v>1440</v>
      </c>
      <c r="K113" s="387">
        <v>1406400</v>
      </c>
      <c r="L113" s="387">
        <v>1406400</v>
      </c>
      <c r="M113" s="387">
        <v>1406400</v>
      </c>
    </row>
    <row r="114" spans="1:13" ht="78.75" customHeight="1">
      <c r="A114" s="385">
        <v>102</v>
      </c>
      <c r="B114" s="164" t="s">
        <v>1051</v>
      </c>
      <c r="C114" s="164" t="s">
        <v>934</v>
      </c>
      <c r="D114" s="164" t="s">
        <v>1172</v>
      </c>
      <c r="E114" s="164" t="s">
        <v>407</v>
      </c>
      <c r="F114" s="164" t="s">
        <v>1236</v>
      </c>
      <c r="G114" s="164" t="s">
        <v>1166</v>
      </c>
      <c r="H114" s="164" t="s">
        <v>1167</v>
      </c>
      <c r="I114" s="164" t="s">
        <v>869</v>
      </c>
      <c r="J114" s="388" t="s">
        <v>205</v>
      </c>
      <c r="K114" s="387">
        <f>K115</f>
        <v>2413000</v>
      </c>
      <c r="L114" s="387">
        <f>L115</f>
        <v>2413000</v>
      </c>
      <c r="M114" s="387">
        <f>M115</f>
        <v>2413000</v>
      </c>
    </row>
    <row r="115" spans="1:14" ht="81.75" customHeight="1">
      <c r="A115" s="385">
        <v>103</v>
      </c>
      <c r="B115" s="164" t="s">
        <v>1051</v>
      </c>
      <c r="C115" s="164" t="s">
        <v>934</v>
      </c>
      <c r="D115" s="164" t="s">
        <v>1172</v>
      </c>
      <c r="E115" s="164" t="s">
        <v>407</v>
      </c>
      <c r="F115" s="164" t="s">
        <v>1236</v>
      </c>
      <c r="G115" s="164" t="s">
        <v>1181</v>
      </c>
      <c r="H115" s="164" t="s">
        <v>1167</v>
      </c>
      <c r="I115" s="164" t="s">
        <v>869</v>
      </c>
      <c r="J115" s="388" t="s">
        <v>206</v>
      </c>
      <c r="K115" s="387">
        <v>2413000</v>
      </c>
      <c r="L115" s="387">
        <v>2413000</v>
      </c>
      <c r="M115" s="387">
        <v>2413000</v>
      </c>
      <c r="N115" s="179"/>
    </row>
    <row r="116" spans="1:14" ht="69.75" customHeight="1">
      <c r="A116" s="385">
        <v>104</v>
      </c>
      <c r="B116" s="164" t="s">
        <v>1051</v>
      </c>
      <c r="C116" s="164" t="s">
        <v>934</v>
      </c>
      <c r="D116" s="164" t="s">
        <v>1172</v>
      </c>
      <c r="E116" s="164" t="s">
        <v>411</v>
      </c>
      <c r="F116" s="164" t="s">
        <v>1237</v>
      </c>
      <c r="G116" s="164" t="s">
        <v>1166</v>
      </c>
      <c r="H116" s="164" t="s">
        <v>1167</v>
      </c>
      <c r="I116" s="164" t="s">
        <v>869</v>
      </c>
      <c r="J116" s="386" t="s">
        <v>1454</v>
      </c>
      <c r="K116" s="387">
        <f>K117</f>
        <v>1417400</v>
      </c>
      <c r="L116" s="387">
        <f>L117</f>
        <v>1417400</v>
      </c>
      <c r="M116" s="387">
        <f>M117</f>
        <v>1417400</v>
      </c>
      <c r="N116" s="179"/>
    </row>
    <row r="117" spans="1:14" ht="66.75" customHeight="1">
      <c r="A117" s="385">
        <v>105</v>
      </c>
      <c r="B117" s="164" t="s">
        <v>1051</v>
      </c>
      <c r="C117" s="164" t="s">
        <v>934</v>
      </c>
      <c r="D117" s="164" t="s">
        <v>1172</v>
      </c>
      <c r="E117" s="164" t="s">
        <v>411</v>
      </c>
      <c r="F117" s="164" t="s">
        <v>1237</v>
      </c>
      <c r="G117" s="164" t="s">
        <v>1181</v>
      </c>
      <c r="H117" s="164" t="s">
        <v>1167</v>
      </c>
      <c r="I117" s="164" t="s">
        <v>869</v>
      </c>
      <c r="J117" s="386" t="s">
        <v>1373</v>
      </c>
      <c r="K117" s="387">
        <v>1417400</v>
      </c>
      <c r="L117" s="387">
        <v>1417400</v>
      </c>
      <c r="M117" s="387">
        <v>1417400</v>
      </c>
      <c r="N117" s="179"/>
    </row>
    <row r="118" spans="1:14" ht="42.75" customHeight="1">
      <c r="A118" s="385">
        <v>106</v>
      </c>
      <c r="B118" s="164" t="s">
        <v>1051</v>
      </c>
      <c r="C118" s="164" t="s">
        <v>934</v>
      </c>
      <c r="D118" s="164" t="s">
        <v>1172</v>
      </c>
      <c r="E118" s="164" t="s">
        <v>1340</v>
      </c>
      <c r="F118" s="164" t="s">
        <v>466</v>
      </c>
      <c r="G118" s="164" t="s">
        <v>1166</v>
      </c>
      <c r="H118" s="164" t="s">
        <v>1167</v>
      </c>
      <c r="I118" s="164" t="s">
        <v>869</v>
      </c>
      <c r="J118" s="386" t="s">
        <v>1215</v>
      </c>
      <c r="K118" s="387">
        <f>K119</f>
        <v>678300</v>
      </c>
      <c r="L118" s="387">
        <f>L119</f>
        <v>709900</v>
      </c>
      <c r="M118" s="387">
        <f>M119</f>
        <v>0</v>
      </c>
      <c r="N118" s="179"/>
    </row>
    <row r="119" spans="1:14" ht="55.5" customHeight="1">
      <c r="A119" s="385">
        <v>107</v>
      </c>
      <c r="B119" s="164" t="s">
        <v>1051</v>
      </c>
      <c r="C119" s="164" t="s">
        <v>934</v>
      </c>
      <c r="D119" s="164" t="s">
        <v>1172</v>
      </c>
      <c r="E119" s="164" t="s">
        <v>1340</v>
      </c>
      <c r="F119" s="164" t="s">
        <v>466</v>
      </c>
      <c r="G119" s="164" t="s">
        <v>1181</v>
      </c>
      <c r="H119" s="164" t="s">
        <v>1167</v>
      </c>
      <c r="I119" s="164" t="s">
        <v>869</v>
      </c>
      <c r="J119" s="386" t="s">
        <v>864</v>
      </c>
      <c r="K119" s="387">
        <v>678300</v>
      </c>
      <c r="L119" s="387">
        <v>709900</v>
      </c>
      <c r="M119" s="387">
        <v>0</v>
      </c>
      <c r="N119" s="179"/>
    </row>
    <row r="120" spans="1:14" ht="57.75" customHeight="1">
      <c r="A120" s="385">
        <v>108</v>
      </c>
      <c r="B120" s="164" t="s">
        <v>1051</v>
      </c>
      <c r="C120" s="164" t="s">
        <v>934</v>
      </c>
      <c r="D120" s="164" t="s">
        <v>1172</v>
      </c>
      <c r="E120" s="164" t="s">
        <v>411</v>
      </c>
      <c r="F120" s="164" t="s">
        <v>468</v>
      </c>
      <c r="G120" s="164" t="s">
        <v>1166</v>
      </c>
      <c r="H120" s="164" t="s">
        <v>1167</v>
      </c>
      <c r="I120" s="164" t="s">
        <v>869</v>
      </c>
      <c r="J120" s="386" t="s">
        <v>1341</v>
      </c>
      <c r="K120" s="387">
        <f>K121</f>
        <v>1800</v>
      </c>
      <c r="L120" s="387">
        <f>L121</f>
        <v>2900</v>
      </c>
      <c r="M120" s="387">
        <f>M121</f>
        <v>0</v>
      </c>
      <c r="N120" s="179"/>
    </row>
    <row r="121" spans="1:13" ht="69.75" customHeight="1">
      <c r="A121" s="385">
        <v>109</v>
      </c>
      <c r="B121" s="164" t="s">
        <v>1051</v>
      </c>
      <c r="C121" s="164" t="s">
        <v>934</v>
      </c>
      <c r="D121" s="164" t="s">
        <v>1172</v>
      </c>
      <c r="E121" s="164" t="s">
        <v>411</v>
      </c>
      <c r="F121" s="164" t="s">
        <v>468</v>
      </c>
      <c r="G121" s="164" t="s">
        <v>1181</v>
      </c>
      <c r="H121" s="164" t="s">
        <v>1167</v>
      </c>
      <c r="I121" s="164" t="s">
        <v>869</v>
      </c>
      <c r="J121" s="386" t="s">
        <v>1342</v>
      </c>
      <c r="K121" s="387">
        <v>1800</v>
      </c>
      <c r="L121" s="387">
        <v>2900</v>
      </c>
      <c r="M121" s="387">
        <v>0</v>
      </c>
    </row>
    <row r="122" spans="1:13" ht="12.75">
      <c r="A122" s="385">
        <v>110</v>
      </c>
      <c r="B122" s="164" t="s">
        <v>1165</v>
      </c>
      <c r="C122" s="164" t="s">
        <v>934</v>
      </c>
      <c r="D122" s="164" t="s">
        <v>1172</v>
      </c>
      <c r="E122" s="164" t="s">
        <v>500</v>
      </c>
      <c r="F122" s="164" t="s">
        <v>1165</v>
      </c>
      <c r="G122" s="164" t="s">
        <v>1166</v>
      </c>
      <c r="H122" s="164" t="s">
        <v>1167</v>
      </c>
      <c r="I122" s="164" t="s">
        <v>869</v>
      </c>
      <c r="J122" s="386" t="s">
        <v>520</v>
      </c>
      <c r="K122" s="387">
        <f aca="true" t="shared" si="7" ref="K122:M123">K123</f>
        <v>27525043.800000012</v>
      </c>
      <c r="L122" s="387">
        <f t="shared" si="7"/>
        <v>27525043.800000012</v>
      </c>
      <c r="M122" s="387">
        <f t="shared" si="7"/>
        <v>27525043.800000012</v>
      </c>
    </row>
    <row r="123" spans="1:13" ht="72.75" customHeight="1">
      <c r="A123" s="385">
        <v>111</v>
      </c>
      <c r="B123" s="164" t="s">
        <v>1051</v>
      </c>
      <c r="C123" s="164" t="s">
        <v>934</v>
      </c>
      <c r="D123" s="164" t="s">
        <v>1172</v>
      </c>
      <c r="E123" s="164" t="s">
        <v>500</v>
      </c>
      <c r="F123" s="164" t="s">
        <v>1240</v>
      </c>
      <c r="G123" s="164" t="s">
        <v>1166</v>
      </c>
      <c r="H123" s="164" t="s">
        <v>1167</v>
      </c>
      <c r="I123" s="164" t="s">
        <v>869</v>
      </c>
      <c r="J123" s="388" t="s">
        <v>1062</v>
      </c>
      <c r="K123" s="387">
        <f t="shared" si="7"/>
        <v>27525043.800000012</v>
      </c>
      <c r="L123" s="387">
        <f t="shared" si="7"/>
        <v>27525043.800000012</v>
      </c>
      <c r="M123" s="387">
        <f t="shared" si="7"/>
        <v>27525043.800000012</v>
      </c>
    </row>
    <row r="124" spans="1:14" ht="71.25" customHeight="1">
      <c r="A124" s="385">
        <v>112</v>
      </c>
      <c r="B124" s="164" t="s">
        <v>1051</v>
      </c>
      <c r="C124" s="164" t="s">
        <v>934</v>
      </c>
      <c r="D124" s="164" t="s">
        <v>1172</v>
      </c>
      <c r="E124" s="164" t="s">
        <v>500</v>
      </c>
      <c r="F124" s="164" t="s">
        <v>1240</v>
      </c>
      <c r="G124" s="164" t="s">
        <v>1181</v>
      </c>
      <c r="H124" s="164" t="s">
        <v>1167</v>
      </c>
      <c r="I124" s="164" t="s">
        <v>869</v>
      </c>
      <c r="J124" s="388" t="s">
        <v>207</v>
      </c>
      <c r="K124" s="387">
        <f>SUM(K125:K160)</f>
        <v>27525043.800000012</v>
      </c>
      <c r="L124" s="387">
        <f>SUM(L125:L160)</f>
        <v>27525043.800000012</v>
      </c>
      <c r="M124" s="387">
        <f>SUM(M125:M160)</f>
        <v>27525043.800000012</v>
      </c>
      <c r="N124" s="187"/>
    </row>
    <row r="125" spans="1:13" ht="108" customHeight="1">
      <c r="A125" s="385">
        <v>113</v>
      </c>
      <c r="B125" s="164" t="s">
        <v>1051</v>
      </c>
      <c r="C125" s="164" t="s">
        <v>934</v>
      </c>
      <c r="D125" s="164" t="s">
        <v>1172</v>
      </c>
      <c r="E125" s="164" t="s">
        <v>500</v>
      </c>
      <c r="F125" s="164" t="s">
        <v>1240</v>
      </c>
      <c r="G125" s="164" t="s">
        <v>1181</v>
      </c>
      <c r="H125" s="164" t="s">
        <v>1241</v>
      </c>
      <c r="I125" s="164" t="s">
        <v>869</v>
      </c>
      <c r="J125" s="394" t="s">
        <v>616</v>
      </c>
      <c r="K125" s="387">
        <v>260124</v>
      </c>
      <c r="L125" s="387">
        <v>260124</v>
      </c>
      <c r="M125" s="387">
        <v>260124</v>
      </c>
    </row>
    <row r="126" spans="1:14" ht="107.25" customHeight="1">
      <c r="A126" s="385">
        <v>114</v>
      </c>
      <c r="B126" s="164" t="s">
        <v>1051</v>
      </c>
      <c r="C126" s="164" t="s">
        <v>934</v>
      </c>
      <c r="D126" s="164" t="s">
        <v>1172</v>
      </c>
      <c r="E126" s="164" t="s">
        <v>500</v>
      </c>
      <c r="F126" s="164" t="s">
        <v>1240</v>
      </c>
      <c r="G126" s="164" t="s">
        <v>1181</v>
      </c>
      <c r="H126" s="164" t="s">
        <v>1242</v>
      </c>
      <c r="I126" s="164" t="s">
        <v>869</v>
      </c>
      <c r="J126" s="394" t="s">
        <v>749</v>
      </c>
      <c r="K126" s="387">
        <v>260124</v>
      </c>
      <c r="L126" s="387">
        <v>260124</v>
      </c>
      <c r="M126" s="387">
        <v>260124</v>
      </c>
      <c r="N126" s="187"/>
    </row>
    <row r="127" spans="1:14" ht="97.5" customHeight="1">
      <c r="A127" s="385">
        <v>115</v>
      </c>
      <c r="B127" s="164" t="s">
        <v>1051</v>
      </c>
      <c r="C127" s="164" t="s">
        <v>934</v>
      </c>
      <c r="D127" s="164" t="s">
        <v>1172</v>
      </c>
      <c r="E127" s="164" t="s">
        <v>500</v>
      </c>
      <c r="F127" s="164" t="s">
        <v>1240</v>
      </c>
      <c r="G127" s="164" t="s">
        <v>1181</v>
      </c>
      <c r="H127" s="164" t="s">
        <v>1243</v>
      </c>
      <c r="I127" s="164" t="s">
        <v>869</v>
      </c>
      <c r="J127" s="395" t="s">
        <v>751</v>
      </c>
      <c r="K127" s="387">
        <v>247846</v>
      </c>
      <c r="L127" s="387">
        <v>247846</v>
      </c>
      <c r="M127" s="387">
        <v>247846</v>
      </c>
      <c r="N127" s="187"/>
    </row>
    <row r="128" spans="1:14" ht="108.75" customHeight="1">
      <c r="A128" s="385">
        <v>116</v>
      </c>
      <c r="B128" s="164" t="s">
        <v>1051</v>
      </c>
      <c r="C128" s="164" t="s">
        <v>934</v>
      </c>
      <c r="D128" s="164" t="s">
        <v>1172</v>
      </c>
      <c r="E128" s="164" t="s">
        <v>500</v>
      </c>
      <c r="F128" s="164" t="s">
        <v>1240</v>
      </c>
      <c r="G128" s="164" t="s">
        <v>1181</v>
      </c>
      <c r="H128" s="164" t="s">
        <v>1352</v>
      </c>
      <c r="I128" s="164" t="s">
        <v>869</v>
      </c>
      <c r="J128" s="396" t="s">
        <v>1292</v>
      </c>
      <c r="K128" s="387">
        <v>679504</v>
      </c>
      <c r="L128" s="387">
        <v>679504</v>
      </c>
      <c r="M128" s="387">
        <v>679504</v>
      </c>
      <c r="N128" s="179"/>
    </row>
    <row r="129" spans="1:14" ht="111.75" customHeight="1">
      <c r="A129" s="385">
        <v>117</v>
      </c>
      <c r="B129" s="164" t="s">
        <v>1051</v>
      </c>
      <c r="C129" s="164" t="s">
        <v>934</v>
      </c>
      <c r="D129" s="164" t="s">
        <v>1172</v>
      </c>
      <c r="E129" s="164" t="s">
        <v>500</v>
      </c>
      <c r="F129" s="164" t="s">
        <v>1240</v>
      </c>
      <c r="G129" s="164" t="s">
        <v>1181</v>
      </c>
      <c r="H129" s="164" t="s">
        <v>1375</v>
      </c>
      <c r="I129" s="164" t="s">
        <v>869</v>
      </c>
      <c r="J129" s="396" t="s">
        <v>1344</v>
      </c>
      <c r="K129" s="387">
        <v>3008912</v>
      </c>
      <c r="L129" s="387">
        <v>3008912</v>
      </c>
      <c r="M129" s="387">
        <v>3008912</v>
      </c>
      <c r="N129" s="187"/>
    </row>
    <row r="130" spans="1:14" ht="106.5" customHeight="1">
      <c r="A130" s="385">
        <v>118</v>
      </c>
      <c r="B130" s="164" t="s">
        <v>1051</v>
      </c>
      <c r="C130" s="164" t="s">
        <v>934</v>
      </c>
      <c r="D130" s="164" t="s">
        <v>1172</v>
      </c>
      <c r="E130" s="164" t="s">
        <v>500</v>
      </c>
      <c r="F130" s="164" t="s">
        <v>1240</v>
      </c>
      <c r="G130" s="164" t="s">
        <v>1181</v>
      </c>
      <c r="H130" s="164" t="s">
        <v>1353</v>
      </c>
      <c r="I130" s="164" t="s">
        <v>869</v>
      </c>
      <c r="J130" s="396" t="s">
        <v>1285</v>
      </c>
      <c r="K130" s="387">
        <v>1304508</v>
      </c>
      <c r="L130" s="387">
        <v>1304508</v>
      </c>
      <c r="M130" s="387">
        <v>1304508</v>
      </c>
      <c r="N130" s="187"/>
    </row>
    <row r="131" spans="1:14" ht="107.25" customHeight="1">
      <c r="A131" s="385">
        <v>119</v>
      </c>
      <c r="B131" s="164" t="s">
        <v>1051</v>
      </c>
      <c r="C131" s="164" t="s">
        <v>934</v>
      </c>
      <c r="D131" s="164" t="s">
        <v>1172</v>
      </c>
      <c r="E131" s="164" t="s">
        <v>500</v>
      </c>
      <c r="F131" s="164" t="s">
        <v>1240</v>
      </c>
      <c r="G131" s="164" t="s">
        <v>1181</v>
      </c>
      <c r="H131" s="164" t="s">
        <v>1244</v>
      </c>
      <c r="I131" s="164" t="s">
        <v>869</v>
      </c>
      <c r="J131" s="396" t="s">
        <v>753</v>
      </c>
      <c r="K131" s="387">
        <v>1027623</v>
      </c>
      <c r="L131" s="387">
        <v>1027623</v>
      </c>
      <c r="M131" s="387">
        <v>1027623</v>
      </c>
      <c r="N131" s="187"/>
    </row>
    <row r="132" spans="1:13" ht="109.5" customHeight="1">
      <c r="A132" s="385">
        <v>120</v>
      </c>
      <c r="B132" s="164" t="s">
        <v>1051</v>
      </c>
      <c r="C132" s="164" t="s">
        <v>934</v>
      </c>
      <c r="D132" s="164" t="s">
        <v>1172</v>
      </c>
      <c r="E132" s="164" t="s">
        <v>500</v>
      </c>
      <c r="F132" s="164" t="s">
        <v>1240</v>
      </c>
      <c r="G132" s="164" t="s">
        <v>1181</v>
      </c>
      <c r="H132" s="164" t="s">
        <v>1354</v>
      </c>
      <c r="I132" s="164" t="s">
        <v>869</v>
      </c>
      <c r="J132" s="396" t="s">
        <v>1291</v>
      </c>
      <c r="K132" s="387">
        <v>151216</v>
      </c>
      <c r="L132" s="387">
        <v>151216</v>
      </c>
      <c r="M132" s="387">
        <v>151216</v>
      </c>
    </row>
    <row r="133" spans="1:14" ht="107.25" customHeight="1">
      <c r="A133" s="385">
        <v>121</v>
      </c>
      <c r="B133" s="164" t="s">
        <v>1051</v>
      </c>
      <c r="C133" s="164" t="s">
        <v>934</v>
      </c>
      <c r="D133" s="164" t="s">
        <v>1172</v>
      </c>
      <c r="E133" s="164" t="s">
        <v>500</v>
      </c>
      <c r="F133" s="164" t="s">
        <v>1240</v>
      </c>
      <c r="G133" s="164" t="s">
        <v>1181</v>
      </c>
      <c r="H133" s="164" t="s">
        <v>1355</v>
      </c>
      <c r="I133" s="164" t="s">
        <v>869</v>
      </c>
      <c r="J133" s="396" t="s">
        <v>1345</v>
      </c>
      <c r="K133" s="387">
        <v>8155728</v>
      </c>
      <c r="L133" s="387">
        <v>8155728</v>
      </c>
      <c r="M133" s="387">
        <v>8155728</v>
      </c>
      <c r="N133" s="187"/>
    </row>
    <row r="134" spans="1:14" ht="111" customHeight="1">
      <c r="A134" s="385">
        <v>122</v>
      </c>
      <c r="B134" s="164" t="s">
        <v>1051</v>
      </c>
      <c r="C134" s="164" t="s">
        <v>934</v>
      </c>
      <c r="D134" s="164" t="s">
        <v>1172</v>
      </c>
      <c r="E134" s="164" t="s">
        <v>500</v>
      </c>
      <c r="F134" s="164" t="s">
        <v>1240</v>
      </c>
      <c r="G134" s="164" t="s">
        <v>1181</v>
      </c>
      <c r="H134" s="164" t="s">
        <v>1356</v>
      </c>
      <c r="I134" s="164" t="s">
        <v>869</v>
      </c>
      <c r="J134" s="396" t="s">
        <v>754</v>
      </c>
      <c r="K134" s="387">
        <v>1333092</v>
      </c>
      <c r="L134" s="387">
        <v>1333092</v>
      </c>
      <c r="M134" s="387">
        <v>1333092</v>
      </c>
      <c r="N134" s="187"/>
    </row>
    <row r="135" spans="1:13" ht="106.5" customHeight="1">
      <c r="A135" s="385">
        <v>123</v>
      </c>
      <c r="B135" s="164" t="s">
        <v>1051</v>
      </c>
      <c r="C135" s="164" t="s">
        <v>934</v>
      </c>
      <c r="D135" s="164" t="s">
        <v>1172</v>
      </c>
      <c r="E135" s="164" t="s">
        <v>500</v>
      </c>
      <c r="F135" s="164" t="s">
        <v>1240</v>
      </c>
      <c r="G135" s="164" t="s">
        <v>1181</v>
      </c>
      <c r="H135" s="164" t="s">
        <v>1357</v>
      </c>
      <c r="I135" s="164" t="s">
        <v>869</v>
      </c>
      <c r="J135" s="396" t="s">
        <v>1289</v>
      </c>
      <c r="K135" s="387">
        <v>2574718</v>
      </c>
      <c r="L135" s="387">
        <v>2574718</v>
      </c>
      <c r="M135" s="387">
        <v>2574718</v>
      </c>
    </row>
    <row r="136" spans="1:14" ht="108.75" customHeight="1">
      <c r="A136" s="385">
        <v>124</v>
      </c>
      <c r="B136" s="164" t="s">
        <v>1051</v>
      </c>
      <c r="C136" s="164" t="s">
        <v>934</v>
      </c>
      <c r="D136" s="164" t="s">
        <v>1172</v>
      </c>
      <c r="E136" s="164" t="s">
        <v>500</v>
      </c>
      <c r="F136" s="164" t="s">
        <v>1240</v>
      </c>
      <c r="G136" s="164" t="s">
        <v>1181</v>
      </c>
      <c r="H136" s="164" t="s">
        <v>1358</v>
      </c>
      <c r="I136" s="164" t="s">
        <v>869</v>
      </c>
      <c r="J136" s="396" t="s">
        <v>1288</v>
      </c>
      <c r="K136" s="387">
        <v>505808</v>
      </c>
      <c r="L136" s="387">
        <v>505808</v>
      </c>
      <c r="M136" s="387">
        <v>505808</v>
      </c>
      <c r="N136" s="187"/>
    </row>
    <row r="137" spans="1:13" ht="108" customHeight="1">
      <c r="A137" s="385">
        <v>125</v>
      </c>
      <c r="B137" s="164" t="s">
        <v>1051</v>
      </c>
      <c r="C137" s="164" t="s">
        <v>934</v>
      </c>
      <c r="D137" s="164" t="s">
        <v>1172</v>
      </c>
      <c r="E137" s="164" t="s">
        <v>500</v>
      </c>
      <c r="F137" s="164" t="s">
        <v>1240</v>
      </c>
      <c r="G137" s="164" t="s">
        <v>1181</v>
      </c>
      <c r="H137" s="164" t="s">
        <v>1359</v>
      </c>
      <c r="I137" s="164" t="s">
        <v>869</v>
      </c>
      <c r="J137" s="396" t="s">
        <v>752</v>
      </c>
      <c r="K137" s="387">
        <v>1920831</v>
      </c>
      <c r="L137" s="387">
        <v>1920831</v>
      </c>
      <c r="M137" s="387">
        <v>1920831</v>
      </c>
    </row>
    <row r="138" spans="1:14" ht="108" customHeight="1">
      <c r="A138" s="385">
        <v>126</v>
      </c>
      <c r="B138" s="164" t="s">
        <v>1051</v>
      </c>
      <c r="C138" s="164" t="s">
        <v>934</v>
      </c>
      <c r="D138" s="164" t="s">
        <v>1172</v>
      </c>
      <c r="E138" s="164" t="s">
        <v>500</v>
      </c>
      <c r="F138" s="164" t="s">
        <v>1240</v>
      </c>
      <c r="G138" s="164" t="s">
        <v>1181</v>
      </c>
      <c r="H138" s="164" t="s">
        <v>1360</v>
      </c>
      <c r="I138" s="164" t="s">
        <v>869</v>
      </c>
      <c r="J138" s="396" t="s">
        <v>1287</v>
      </c>
      <c r="K138" s="387">
        <v>479758</v>
      </c>
      <c r="L138" s="387">
        <v>479758</v>
      </c>
      <c r="M138" s="387">
        <v>479758</v>
      </c>
      <c r="N138" s="187"/>
    </row>
    <row r="139" spans="1:14" ht="114.75">
      <c r="A139" s="385">
        <v>127</v>
      </c>
      <c r="B139" s="164" t="s">
        <v>1051</v>
      </c>
      <c r="C139" s="164" t="s">
        <v>934</v>
      </c>
      <c r="D139" s="164" t="s">
        <v>1172</v>
      </c>
      <c r="E139" s="164" t="s">
        <v>500</v>
      </c>
      <c r="F139" s="164" t="s">
        <v>1240</v>
      </c>
      <c r="G139" s="164" t="s">
        <v>1181</v>
      </c>
      <c r="H139" s="164" t="s">
        <v>1361</v>
      </c>
      <c r="I139" s="164" t="s">
        <v>869</v>
      </c>
      <c r="J139" s="396" t="s">
        <v>1056</v>
      </c>
      <c r="K139" s="387">
        <v>3234753</v>
      </c>
      <c r="L139" s="387">
        <v>3234753</v>
      </c>
      <c r="M139" s="387">
        <v>3234753</v>
      </c>
      <c r="N139" s="187"/>
    </row>
    <row r="140" spans="1:13" ht="108" customHeight="1">
      <c r="A140" s="385">
        <v>128</v>
      </c>
      <c r="B140" s="164" t="s">
        <v>1051</v>
      </c>
      <c r="C140" s="164" t="s">
        <v>934</v>
      </c>
      <c r="D140" s="164" t="s">
        <v>1172</v>
      </c>
      <c r="E140" s="164" t="s">
        <v>500</v>
      </c>
      <c r="F140" s="164" t="s">
        <v>1240</v>
      </c>
      <c r="G140" s="164" t="s">
        <v>1181</v>
      </c>
      <c r="H140" s="164" t="s">
        <v>1362</v>
      </c>
      <c r="I140" s="164" t="s">
        <v>869</v>
      </c>
      <c r="J140" s="396" t="s">
        <v>1107</v>
      </c>
      <c r="K140" s="387">
        <v>911292</v>
      </c>
      <c r="L140" s="387">
        <v>911292</v>
      </c>
      <c r="M140" s="387">
        <v>911292</v>
      </c>
    </row>
    <row r="141" spans="1:13" ht="108" customHeight="1">
      <c r="A141" s="385">
        <v>129</v>
      </c>
      <c r="B141" s="164" t="s">
        <v>1051</v>
      </c>
      <c r="C141" s="164" t="s">
        <v>934</v>
      </c>
      <c r="D141" s="164" t="s">
        <v>1172</v>
      </c>
      <c r="E141" s="164" t="s">
        <v>500</v>
      </c>
      <c r="F141" s="164" t="s">
        <v>1240</v>
      </c>
      <c r="G141" s="164" t="s">
        <v>1181</v>
      </c>
      <c r="H141" s="164" t="s">
        <v>1363</v>
      </c>
      <c r="I141" s="164" t="s">
        <v>869</v>
      </c>
      <c r="J141" s="396" t="s">
        <v>1063</v>
      </c>
      <c r="K141" s="387">
        <v>16452.1</v>
      </c>
      <c r="L141" s="387">
        <v>16452.1</v>
      </c>
      <c r="M141" s="387">
        <v>16452.1</v>
      </c>
    </row>
    <row r="142" spans="1:14" ht="105.75" customHeight="1">
      <c r="A142" s="385">
        <v>130</v>
      </c>
      <c r="B142" s="164" t="s">
        <v>1051</v>
      </c>
      <c r="C142" s="164" t="s">
        <v>934</v>
      </c>
      <c r="D142" s="164" t="s">
        <v>1172</v>
      </c>
      <c r="E142" s="164" t="s">
        <v>500</v>
      </c>
      <c r="F142" s="164" t="s">
        <v>1240</v>
      </c>
      <c r="G142" s="164" t="s">
        <v>1181</v>
      </c>
      <c r="H142" s="164" t="s">
        <v>1364</v>
      </c>
      <c r="I142" s="164" t="s">
        <v>869</v>
      </c>
      <c r="J142" s="396" t="s">
        <v>1346</v>
      </c>
      <c r="K142" s="387">
        <v>16452.1</v>
      </c>
      <c r="L142" s="387">
        <v>16452.1</v>
      </c>
      <c r="M142" s="387">
        <v>16452.1</v>
      </c>
      <c r="N142" s="187"/>
    </row>
    <row r="143" spans="1:13" ht="107.25" customHeight="1">
      <c r="A143" s="385">
        <v>131</v>
      </c>
      <c r="B143" s="164" t="s">
        <v>1051</v>
      </c>
      <c r="C143" s="164" t="s">
        <v>934</v>
      </c>
      <c r="D143" s="164" t="s">
        <v>1172</v>
      </c>
      <c r="E143" s="164" t="s">
        <v>500</v>
      </c>
      <c r="F143" s="164" t="s">
        <v>1240</v>
      </c>
      <c r="G143" s="164" t="s">
        <v>1181</v>
      </c>
      <c r="H143" s="164" t="s">
        <v>1365</v>
      </c>
      <c r="I143" s="164" t="s">
        <v>869</v>
      </c>
      <c r="J143" s="396" t="s">
        <v>1347</v>
      </c>
      <c r="K143" s="387">
        <v>16452.1</v>
      </c>
      <c r="L143" s="387">
        <v>16452.1</v>
      </c>
      <c r="M143" s="387">
        <v>16452.1</v>
      </c>
    </row>
    <row r="144" spans="1:13" ht="111" customHeight="1">
      <c r="A144" s="385">
        <v>132</v>
      </c>
      <c r="B144" s="164" t="s">
        <v>1051</v>
      </c>
      <c r="C144" s="164" t="s">
        <v>934</v>
      </c>
      <c r="D144" s="164" t="s">
        <v>1172</v>
      </c>
      <c r="E144" s="164" t="s">
        <v>500</v>
      </c>
      <c r="F144" s="164" t="s">
        <v>1240</v>
      </c>
      <c r="G144" s="164" t="s">
        <v>1181</v>
      </c>
      <c r="H144" s="164" t="s">
        <v>1366</v>
      </c>
      <c r="I144" s="164" t="s">
        <v>869</v>
      </c>
      <c r="J144" s="396" t="s">
        <v>1348</v>
      </c>
      <c r="K144" s="387">
        <v>16452.1</v>
      </c>
      <c r="L144" s="387">
        <v>16452.1</v>
      </c>
      <c r="M144" s="387">
        <v>16452.1</v>
      </c>
    </row>
    <row r="145" spans="1:13" ht="106.5" customHeight="1">
      <c r="A145" s="385">
        <v>133</v>
      </c>
      <c r="B145" s="164" t="s">
        <v>1051</v>
      </c>
      <c r="C145" s="164" t="s">
        <v>934</v>
      </c>
      <c r="D145" s="164" t="s">
        <v>1172</v>
      </c>
      <c r="E145" s="164" t="s">
        <v>500</v>
      </c>
      <c r="F145" s="164" t="s">
        <v>1240</v>
      </c>
      <c r="G145" s="164" t="s">
        <v>1181</v>
      </c>
      <c r="H145" s="164" t="s">
        <v>1367</v>
      </c>
      <c r="I145" s="164" t="s">
        <v>869</v>
      </c>
      <c r="J145" s="396" t="s">
        <v>1349</v>
      </c>
      <c r="K145" s="387">
        <v>16452.1</v>
      </c>
      <c r="L145" s="387">
        <v>16452.1</v>
      </c>
      <c r="M145" s="387">
        <v>16452.1</v>
      </c>
    </row>
    <row r="146" spans="1:13" ht="106.5" customHeight="1">
      <c r="A146" s="385">
        <v>134</v>
      </c>
      <c r="B146" s="164" t="s">
        <v>1051</v>
      </c>
      <c r="C146" s="164" t="s">
        <v>934</v>
      </c>
      <c r="D146" s="164" t="s">
        <v>1172</v>
      </c>
      <c r="E146" s="164" t="s">
        <v>500</v>
      </c>
      <c r="F146" s="164" t="s">
        <v>1240</v>
      </c>
      <c r="G146" s="164" t="s">
        <v>1181</v>
      </c>
      <c r="H146" s="164" t="s">
        <v>1368</v>
      </c>
      <c r="I146" s="164" t="s">
        <v>869</v>
      </c>
      <c r="J146" s="396" t="s">
        <v>1350</v>
      </c>
      <c r="K146" s="387">
        <v>16452.1</v>
      </c>
      <c r="L146" s="387">
        <v>16452.1</v>
      </c>
      <c r="M146" s="387">
        <v>16452.1</v>
      </c>
    </row>
    <row r="147" spans="1:13" ht="108.75" customHeight="1">
      <c r="A147" s="385">
        <v>135</v>
      </c>
      <c r="B147" s="164" t="s">
        <v>1051</v>
      </c>
      <c r="C147" s="164" t="s">
        <v>934</v>
      </c>
      <c r="D147" s="164" t="s">
        <v>1172</v>
      </c>
      <c r="E147" s="164" t="s">
        <v>500</v>
      </c>
      <c r="F147" s="164" t="s">
        <v>1240</v>
      </c>
      <c r="G147" s="164" t="s">
        <v>1181</v>
      </c>
      <c r="H147" s="164" t="s">
        <v>1369</v>
      </c>
      <c r="I147" s="164" t="s">
        <v>869</v>
      </c>
      <c r="J147" s="396" t="s">
        <v>1351</v>
      </c>
      <c r="K147" s="387">
        <v>16452.1</v>
      </c>
      <c r="L147" s="387">
        <v>16452.1</v>
      </c>
      <c r="M147" s="387">
        <v>16452.1</v>
      </c>
    </row>
    <row r="148" spans="1:13" ht="102.75" customHeight="1">
      <c r="A148" s="385">
        <v>136</v>
      </c>
      <c r="B148" s="164" t="s">
        <v>1051</v>
      </c>
      <c r="C148" s="164" t="s">
        <v>934</v>
      </c>
      <c r="D148" s="164" t="s">
        <v>1172</v>
      </c>
      <c r="E148" s="164" t="s">
        <v>500</v>
      </c>
      <c r="F148" s="164" t="s">
        <v>1240</v>
      </c>
      <c r="G148" s="164" t="s">
        <v>1181</v>
      </c>
      <c r="H148" s="164" t="s">
        <v>1370</v>
      </c>
      <c r="I148" s="164" t="s">
        <v>869</v>
      </c>
      <c r="J148" s="396" t="s">
        <v>1064</v>
      </c>
      <c r="K148" s="387">
        <v>16452.1</v>
      </c>
      <c r="L148" s="387">
        <v>16452.1</v>
      </c>
      <c r="M148" s="387">
        <v>16452.1</v>
      </c>
    </row>
    <row r="149" spans="1:13" ht="132" customHeight="1">
      <c r="A149" s="385">
        <v>137</v>
      </c>
      <c r="B149" s="164" t="s">
        <v>1051</v>
      </c>
      <c r="C149" s="164" t="s">
        <v>934</v>
      </c>
      <c r="D149" s="164" t="s">
        <v>1172</v>
      </c>
      <c r="E149" s="164" t="s">
        <v>500</v>
      </c>
      <c r="F149" s="164" t="s">
        <v>1240</v>
      </c>
      <c r="G149" s="164" t="s">
        <v>1181</v>
      </c>
      <c r="H149" s="164" t="s">
        <v>1245</v>
      </c>
      <c r="I149" s="164" t="s">
        <v>869</v>
      </c>
      <c r="J149" s="397" t="s">
        <v>1390</v>
      </c>
      <c r="K149" s="387">
        <v>520248</v>
      </c>
      <c r="L149" s="387">
        <v>520248</v>
      </c>
      <c r="M149" s="387">
        <v>520248</v>
      </c>
    </row>
    <row r="150" spans="1:13" ht="121.5" customHeight="1">
      <c r="A150" s="385">
        <v>138</v>
      </c>
      <c r="B150" s="164" t="s">
        <v>1051</v>
      </c>
      <c r="C150" s="164" t="s">
        <v>934</v>
      </c>
      <c r="D150" s="164" t="s">
        <v>1172</v>
      </c>
      <c r="E150" s="164" t="s">
        <v>500</v>
      </c>
      <c r="F150" s="164" t="s">
        <v>1240</v>
      </c>
      <c r="G150" s="164" t="s">
        <v>1181</v>
      </c>
      <c r="H150" s="164" t="s">
        <v>1371</v>
      </c>
      <c r="I150" s="164" t="s">
        <v>869</v>
      </c>
      <c r="J150" s="397" t="s">
        <v>1391</v>
      </c>
      <c r="K150" s="387">
        <v>36396</v>
      </c>
      <c r="L150" s="387">
        <v>36396</v>
      </c>
      <c r="M150" s="387">
        <v>36396</v>
      </c>
    </row>
    <row r="151" spans="1:14" ht="117.75" customHeight="1">
      <c r="A151" s="385">
        <v>139</v>
      </c>
      <c r="B151" s="164" t="s">
        <v>1051</v>
      </c>
      <c r="C151" s="164" t="s">
        <v>934</v>
      </c>
      <c r="D151" s="164" t="s">
        <v>1172</v>
      </c>
      <c r="E151" s="164" t="s">
        <v>500</v>
      </c>
      <c r="F151" s="164" t="s">
        <v>1240</v>
      </c>
      <c r="G151" s="164" t="s">
        <v>1181</v>
      </c>
      <c r="H151" s="164" t="s">
        <v>1738</v>
      </c>
      <c r="I151" s="164" t="s">
        <v>869</v>
      </c>
      <c r="J151" s="397" t="s">
        <v>1441</v>
      </c>
      <c r="K151" s="387">
        <v>36396</v>
      </c>
      <c r="L151" s="387">
        <v>36396</v>
      </c>
      <c r="M151" s="387">
        <v>36396</v>
      </c>
      <c r="N151" s="187"/>
    </row>
    <row r="152" spans="1:13" ht="119.25" customHeight="1">
      <c r="A152" s="385">
        <v>140</v>
      </c>
      <c r="B152" s="164" t="s">
        <v>1051</v>
      </c>
      <c r="C152" s="164" t="s">
        <v>934</v>
      </c>
      <c r="D152" s="164" t="s">
        <v>1172</v>
      </c>
      <c r="E152" s="164" t="s">
        <v>500</v>
      </c>
      <c r="F152" s="164" t="s">
        <v>1240</v>
      </c>
      <c r="G152" s="164" t="s">
        <v>1181</v>
      </c>
      <c r="H152" s="164" t="s">
        <v>1739</v>
      </c>
      <c r="I152" s="164" t="s">
        <v>869</v>
      </c>
      <c r="J152" s="397" t="s">
        <v>1442</v>
      </c>
      <c r="K152" s="387">
        <v>48528</v>
      </c>
      <c r="L152" s="387">
        <v>48528</v>
      </c>
      <c r="M152" s="387">
        <v>48528</v>
      </c>
    </row>
    <row r="153" spans="1:13" ht="125.25" customHeight="1">
      <c r="A153" s="385">
        <v>141</v>
      </c>
      <c r="B153" s="164" t="s">
        <v>1051</v>
      </c>
      <c r="C153" s="164" t="s">
        <v>934</v>
      </c>
      <c r="D153" s="164" t="s">
        <v>1172</v>
      </c>
      <c r="E153" s="164" t="s">
        <v>500</v>
      </c>
      <c r="F153" s="164" t="s">
        <v>1240</v>
      </c>
      <c r="G153" s="164" t="s">
        <v>1181</v>
      </c>
      <c r="H153" s="164" t="s">
        <v>1455</v>
      </c>
      <c r="I153" s="164" t="s">
        <v>869</v>
      </c>
      <c r="J153" s="397" t="s">
        <v>1392</v>
      </c>
      <c r="K153" s="387">
        <v>48528</v>
      </c>
      <c r="L153" s="387">
        <v>48528</v>
      </c>
      <c r="M153" s="387">
        <v>48528</v>
      </c>
    </row>
    <row r="154" spans="1:13" ht="118.5" customHeight="1">
      <c r="A154" s="385">
        <v>142</v>
      </c>
      <c r="B154" s="164" t="s">
        <v>1051</v>
      </c>
      <c r="C154" s="164" t="s">
        <v>934</v>
      </c>
      <c r="D154" s="164" t="s">
        <v>1172</v>
      </c>
      <c r="E154" s="164" t="s">
        <v>500</v>
      </c>
      <c r="F154" s="164" t="s">
        <v>1240</v>
      </c>
      <c r="G154" s="164" t="s">
        <v>1181</v>
      </c>
      <c r="H154" s="164" t="s">
        <v>1286</v>
      </c>
      <c r="I154" s="164" t="s">
        <v>869</v>
      </c>
      <c r="J154" s="397" t="s">
        <v>1393</v>
      </c>
      <c r="K154" s="387">
        <v>84924</v>
      </c>
      <c r="L154" s="387">
        <v>84924</v>
      </c>
      <c r="M154" s="387">
        <v>84924</v>
      </c>
    </row>
    <row r="155" spans="1:13" ht="123.75" customHeight="1">
      <c r="A155" s="385">
        <v>143</v>
      </c>
      <c r="B155" s="164" t="s">
        <v>1051</v>
      </c>
      <c r="C155" s="164" t="s">
        <v>934</v>
      </c>
      <c r="D155" s="164" t="s">
        <v>1172</v>
      </c>
      <c r="E155" s="164" t="s">
        <v>500</v>
      </c>
      <c r="F155" s="164" t="s">
        <v>1240</v>
      </c>
      <c r="G155" s="164" t="s">
        <v>1181</v>
      </c>
      <c r="H155" s="164" t="s">
        <v>1740</v>
      </c>
      <c r="I155" s="164" t="s">
        <v>869</v>
      </c>
      <c r="J155" s="397" t="s">
        <v>1445</v>
      </c>
      <c r="K155" s="387">
        <v>97056</v>
      </c>
      <c r="L155" s="387">
        <v>97056</v>
      </c>
      <c r="M155" s="387">
        <v>97056</v>
      </c>
    </row>
    <row r="156" spans="1:13" ht="127.5">
      <c r="A156" s="385">
        <v>144</v>
      </c>
      <c r="B156" s="164" t="s">
        <v>1051</v>
      </c>
      <c r="C156" s="164" t="s">
        <v>934</v>
      </c>
      <c r="D156" s="164" t="s">
        <v>1172</v>
      </c>
      <c r="E156" s="164" t="s">
        <v>500</v>
      </c>
      <c r="F156" s="164" t="s">
        <v>1240</v>
      </c>
      <c r="G156" s="164" t="s">
        <v>1181</v>
      </c>
      <c r="H156" s="164" t="s">
        <v>1290</v>
      </c>
      <c r="I156" s="164" t="s">
        <v>869</v>
      </c>
      <c r="J156" s="397" t="s">
        <v>1394</v>
      </c>
      <c r="K156" s="387">
        <v>84216</v>
      </c>
      <c r="L156" s="387">
        <v>84216</v>
      </c>
      <c r="M156" s="387">
        <v>84216</v>
      </c>
    </row>
    <row r="157" spans="1:13" ht="124.5" customHeight="1">
      <c r="A157" s="385">
        <v>145</v>
      </c>
      <c r="B157" s="164" t="s">
        <v>1051</v>
      </c>
      <c r="C157" s="164" t="s">
        <v>934</v>
      </c>
      <c r="D157" s="164" t="s">
        <v>1172</v>
      </c>
      <c r="E157" s="164" t="s">
        <v>500</v>
      </c>
      <c r="F157" s="164" t="s">
        <v>1240</v>
      </c>
      <c r="G157" s="164" t="s">
        <v>1181</v>
      </c>
      <c r="H157" s="164" t="s">
        <v>1741</v>
      </c>
      <c r="I157" s="164" t="s">
        <v>869</v>
      </c>
      <c r="J157" s="397" t="s">
        <v>1447</v>
      </c>
      <c r="K157" s="387">
        <v>36396</v>
      </c>
      <c r="L157" s="387">
        <v>36396</v>
      </c>
      <c r="M157" s="387">
        <v>36396</v>
      </c>
    </row>
    <row r="158" spans="1:13" ht="127.5">
      <c r="A158" s="385">
        <v>146</v>
      </c>
      <c r="B158" s="164" t="s">
        <v>1051</v>
      </c>
      <c r="C158" s="164" t="s">
        <v>934</v>
      </c>
      <c r="D158" s="164" t="s">
        <v>1172</v>
      </c>
      <c r="E158" s="164" t="s">
        <v>500</v>
      </c>
      <c r="F158" s="164" t="s">
        <v>1240</v>
      </c>
      <c r="G158" s="164" t="s">
        <v>1181</v>
      </c>
      <c r="H158" s="164" t="s">
        <v>1293</v>
      </c>
      <c r="I158" s="164" t="s">
        <v>869</v>
      </c>
      <c r="J158" s="397" t="s">
        <v>1395</v>
      </c>
      <c r="K158" s="387">
        <v>60660</v>
      </c>
      <c r="L158" s="387">
        <v>60660</v>
      </c>
      <c r="M158" s="387">
        <v>60660</v>
      </c>
    </row>
    <row r="159" spans="1:13" ht="120.75" customHeight="1">
      <c r="A159" s="385">
        <v>147</v>
      </c>
      <c r="B159" s="164" t="s">
        <v>1051</v>
      </c>
      <c r="C159" s="164" t="s">
        <v>934</v>
      </c>
      <c r="D159" s="164" t="s">
        <v>1172</v>
      </c>
      <c r="E159" s="164" t="s">
        <v>500</v>
      </c>
      <c r="F159" s="164" t="s">
        <v>1240</v>
      </c>
      <c r="G159" s="164" t="s">
        <v>1181</v>
      </c>
      <c r="H159" s="164" t="s">
        <v>1294</v>
      </c>
      <c r="I159" s="164" t="s">
        <v>869</v>
      </c>
      <c r="J159" s="397" t="s">
        <v>1396</v>
      </c>
      <c r="K159" s="387">
        <v>36396</v>
      </c>
      <c r="L159" s="387">
        <v>36396</v>
      </c>
      <c r="M159" s="387">
        <v>36396</v>
      </c>
    </row>
    <row r="160" spans="1:13" ht="93.75" customHeight="1">
      <c r="A160" s="385">
        <v>148</v>
      </c>
      <c r="B160" s="164" t="s">
        <v>1051</v>
      </c>
      <c r="C160" s="164" t="s">
        <v>934</v>
      </c>
      <c r="D160" s="164" t="s">
        <v>1172</v>
      </c>
      <c r="E160" s="164" t="s">
        <v>500</v>
      </c>
      <c r="F160" s="164" t="s">
        <v>1240</v>
      </c>
      <c r="G160" s="164" t="s">
        <v>1181</v>
      </c>
      <c r="H160" s="164" t="s">
        <v>1742</v>
      </c>
      <c r="I160" s="164" t="s">
        <v>869</v>
      </c>
      <c r="J160" s="395" t="s">
        <v>750</v>
      </c>
      <c r="K160" s="387">
        <v>247846</v>
      </c>
      <c r="L160" s="387">
        <v>247846</v>
      </c>
      <c r="M160" s="387">
        <v>247846</v>
      </c>
    </row>
    <row r="161" spans="1:13" ht="16.5" customHeight="1">
      <c r="A161" s="385">
        <v>149</v>
      </c>
      <c r="B161" s="398"/>
      <c r="C161" s="398"/>
      <c r="D161" s="398"/>
      <c r="E161" s="398"/>
      <c r="F161" s="398"/>
      <c r="G161" s="398"/>
      <c r="H161" s="398"/>
      <c r="I161" s="398"/>
      <c r="J161" s="399" t="s">
        <v>945</v>
      </c>
      <c r="K161" s="400">
        <f>K76+K13</f>
        <v>563085768.8</v>
      </c>
      <c r="L161" s="400">
        <f>L76+L13</f>
        <v>529261858.8</v>
      </c>
      <c r="M161" s="400">
        <f>M76+M13</f>
        <v>527767620.8</v>
      </c>
    </row>
    <row r="162" spans="1:255" ht="12.75">
      <c r="A162" s="188"/>
      <c r="B162" s="188"/>
      <c r="C162" s="188"/>
      <c r="D162" s="189"/>
      <c r="E162" s="188"/>
      <c r="F162" s="192"/>
      <c r="G162" s="188"/>
      <c r="H162" s="188"/>
      <c r="I162" s="188"/>
      <c r="J162" s="190"/>
      <c r="K162" s="202"/>
      <c r="L162" s="202"/>
      <c r="M162" s="202"/>
      <c r="N162" s="190"/>
      <c r="O162" s="191"/>
      <c r="P162" s="190"/>
      <c r="Q162" s="190"/>
      <c r="R162" s="190"/>
      <c r="S162" s="190"/>
      <c r="T162" s="190"/>
      <c r="U162" s="190"/>
      <c r="V162" s="190"/>
      <c r="W162" s="190"/>
      <c r="X162" s="190"/>
      <c r="Y162" s="190"/>
      <c r="Z162" s="190"/>
      <c r="AA162" s="190"/>
      <c r="AB162" s="190"/>
      <c r="AC162" s="190"/>
      <c r="AD162" s="190"/>
      <c r="AE162" s="190"/>
      <c r="AF162" s="190"/>
      <c r="AG162" s="190"/>
      <c r="AH162" s="190"/>
      <c r="AI162" s="190"/>
      <c r="AJ162" s="190"/>
      <c r="AK162" s="190"/>
      <c r="AL162" s="190"/>
      <c r="AM162" s="190"/>
      <c r="AN162" s="190"/>
      <c r="AO162" s="190"/>
      <c r="AP162" s="190"/>
      <c r="AQ162" s="190"/>
      <c r="AR162" s="190"/>
      <c r="AS162" s="190"/>
      <c r="AT162" s="190"/>
      <c r="AU162" s="190"/>
      <c r="AV162" s="190"/>
      <c r="AW162" s="190"/>
      <c r="AX162" s="190"/>
      <c r="AY162" s="190"/>
      <c r="AZ162" s="190"/>
      <c r="BA162" s="190"/>
      <c r="BB162" s="190"/>
      <c r="BC162" s="190"/>
      <c r="BD162" s="190"/>
      <c r="BE162" s="190"/>
      <c r="BF162" s="190"/>
      <c r="BG162" s="190"/>
      <c r="BH162" s="190"/>
      <c r="BI162" s="190"/>
      <c r="BJ162" s="190"/>
      <c r="BK162" s="190"/>
      <c r="BL162" s="190"/>
      <c r="BM162" s="190"/>
      <c r="BN162" s="190"/>
      <c r="BO162" s="190"/>
      <c r="BP162" s="190"/>
      <c r="BQ162" s="190"/>
      <c r="BR162" s="190"/>
      <c r="BS162" s="190"/>
      <c r="BT162" s="190"/>
      <c r="BU162" s="190"/>
      <c r="BV162" s="190"/>
      <c r="BW162" s="190"/>
      <c r="BX162" s="190"/>
      <c r="BY162" s="190"/>
      <c r="BZ162" s="190"/>
      <c r="CA162" s="190"/>
      <c r="CB162" s="190"/>
      <c r="CC162" s="190"/>
      <c r="CD162" s="190"/>
      <c r="CE162" s="190"/>
      <c r="CF162" s="190"/>
      <c r="CG162" s="190"/>
      <c r="CH162" s="190"/>
      <c r="CI162" s="190"/>
      <c r="CJ162" s="190"/>
      <c r="CK162" s="190"/>
      <c r="CL162" s="190"/>
      <c r="CM162" s="190"/>
      <c r="CN162" s="190"/>
      <c r="CO162" s="190"/>
      <c r="CP162" s="190"/>
      <c r="CQ162" s="190"/>
      <c r="CR162" s="190"/>
      <c r="CS162" s="190"/>
      <c r="CT162" s="190"/>
      <c r="CU162" s="190"/>
      <c r="CV162" s="190"/>
      <c r="CW162" s="190"/>
      <c r="CX162" s="190"/>
      <c r="CY162" s="190"/>
      <c r="CZ162" s="190"/>
      <c r="DA162" s="190"/>
      <c r="DB162" s="190"/>
      <c r="DC162" s="190"/>
      <c r="DD162" s="190"/>
      <c r="DE162" s="190"/>
      <c r="DF162" s="190"/>
      <c r="DG162" s="190"/>
      <c r="DH162" s="190"/>
      <c r="DI162" s="190"/>
      <c r="DJ162" s="190"/>
      <c r="DK162" s="190"/>
      <c r="DL162" s="190"/>
      <c r="DM162" s="190"/>
      <c r="DN162" s="190"/>
      <c r="DO162" s="190"/>
      <c r="DP162" s="190"/>
      <c r="DQ162" s="190"/>
      <c r="DR162" s="190"/>
      <c r="DS162" s="190"/>
      <c r="DT162" s="190"/>
      <c r="DU162" s="190"/>
      <c r="DV162" s="190"/>
      <c r="DW162" s="190"/>
      <c r="DX162" s="190"/>
      <c r="DY162" s="190"/>
      <c r="DZ162" s="190"/>
      <c r="EA162" s="190"/>
      <c r="EB162" s="190"/>
      <c r="EC162" s="190"/>
      <c r="ED162" s="190"/>
      <c r="EE162" s="190"/>
      <c r="EF162" s="190"/>
      <c r="EG162" s="190"/>
      <c r="EH162" s="190"/>
      <c r="EI162" s="190"/>
      <c r="EJ162" s="190"/>
      <c r="EK162" s="190"/>
      <c r="EL162" s="190"/>
      <c r="EM162" s="190"/>
      <c r="EN162" s="190"/>
      <c r="EO162" s="190"/>
      <c r="EP162" s="190"/>
      <c r="EQ162" s="190"/>
      <c r="ER162" s="190"/>
      <c r="ES162" s="190"/>
      <c r="ET162" s="190"/>
      <c r="EU162" s="190"/>
      <c r="EV162" s="190"/>
      <c r="EW162" s="190"/>
      <c r="EX162" s="190"/>
      <c r="EY162" s="190"/>
      <c r="EZ162" s="190"/>
      <c r="FA162" s="190"/>
      <c r="FB162" s="190"/>
      <c r="FC162" s="190"/>
      <c r="FD162" s="190"/>
      <c r="FE162" s="190"/>
      <c r="FF162" s="190"/>
      <c r="FG162" s="190"/>
      <c r="FH162" s="190"/>
      <c r="FI162" s="190"/>
      <c r="FJ162" s="190"/>
      <c r="FK162" s="190"/>
      <c r="FL162" s="190"/>
      <c r="FM162" s="190"/>
      <c r="FN162" s="190"/>
      <c r="FO162" s="190"/>
      <c r="FP162" s="190"/>
      <c r="FQ162" s="190"/>
      <c r="FR162" s="190"/>
      <c r="FS162" s="190"/>
      <c r="FT162" s="190"/>
      <c r="FU162" s="190"/>
      <c r="FV162" s="190"/>
      <c r="FW162" s="190"/>
      <c r="FX162" s="190"/>
      <c r="FY162" s="190"/>
      <c r="FZ162" s="190"/>
      <c r="GA162" s="190"/>
      <c r="GB162" s="190"/>
      <c r="GC162" s="190"/>
      <c r="GD162" s="190"/>
      <c r="GE162" s="190"/>
      <c r="GF162" s="190"/>
      <c r="GG162" s="190"/>
      <c r="GH162" s="190"/>
      <c r="GI162" s="190"/>
      <c r="GJ162" s="190"/>
      <c r="GK162" s="190"/>
      <c r="GL162" s="190"/>
      <c r="GM162" s="190"/>
      <c r="GN162" s="190"/>
      <c r="GO162" s="190"/>
      <c r="GP162" s="190"/>
      <c r="GQ162" s="190"/>
      <c r="GR162" s="190"/>
      <c r="GS162" s="190"/>
      <c r="GT162" s="190"/>
      <c r="GU162" s="190"/>
      <c r="GV162" s="190"/>
      <c r="GW162" s="190"/>
      <c r="GX162" s="190"/>
      <c r="GY162" s="190"/>
      <c r="GZ162" s="190"/>
      <c r="HA162" s="190"/>
      <c r="HB162" s="190"/>
      <c r="HC162" s="190"/>
      <c r="HD162" s="190"/>
      <c r="HE162" s="190"/>
      <c r="HF162" s="190"/>
      <c r="HG162" s="190"/>
      <c r="HH162" s="190"/>
      <c r="HI162" s="190"/>
      <c r="HJ162" s="190"/>
      <c r="HK162" s="190"/>
      <c r="HL162" s="190"/>
      <c r="HM162" s="190"/>
      <c r="HN162" s="190"/>
      <c r="HO162" s="190"/>
      <c r="HP162" s="190"/>
      <c r="HQ162" s="190"/>
      <c r="HR162" s="190"/>
      <c r="HS162" s="190"/>
      <c r="HT162" s="190"/>
      <c r="HU162" s="190"/>
      <c r="HV162" s="190"/>
      <c r="HW162" s="190"/>
      <c r="HX162" s="190"/>
      <c r="HY162" s="190"/>
      <c r="HZ162" s="190"/>
      <c r="IA162" s="190"/>
      <c r="IB162" s="190"/>
      <c r="IC162" s="190"/>
      <c r="ID162" s="190"/>
      <c r="IE162" s="190"/>
      <c r="IF162" s="190"/>
      <c r="IG162" s="190"/>
      <c r="IH162" s="190"/>
      <c r="II162" s="190"/>
      <c r="IJ162" s="190"/>
      <c r="IK162" s="190"/>
      <c r="IL162" s="190"/>
      <c r="IM162" s="190"/>
      <c r="IN162" s="190"/>
      <c r="IO162" s="190"/>
      <c r="IP162" s="190"/>
      <c r="IQ162" s="190"/>
      <c r="IR162" s="190"/>
      <c r="IS162" s="190"/>
      <c r="IT162" s="190"/>
      <c r="IU162" s="190"/>
    </row>
    <row r="163" spans="1:255" ht="12.75">
      <c r="A163" s="188"/>
      <c r="B163" s="188"/>
      <c r="C163" s="188"/>
      <c r="D163" s="189"/>
      <c r="E163" s="188"/>
      <c r="F163" s="188"/>
      <c r="G163" s="188"/>
      <c r="H163" s="188"/>
      <c r="I163" s="188"/>
      <c r="J163" s="190"/>
      <c r="K163" s="203"/>
      <c r="L163" s="204"/>
      <c r="M163" s="204"/>
      <c r="N163" s="190"/>
      <c r="O163" s="191"/>
      <c r="P163" s="190"/>
      <c r="Q163" s="190"/>
      <c r="R163" s="190"/>
      <c r="S163" s="190"/>
      <c r="T163" s="190"/>
      <c r="U163" s="190"/>
      <c r="V163" s="190"/>
      <c r="W163" s="190"/>
      <c r="X163" s="190"/>
      <c r="Y163" s="190"/>
      <c r="Z163" s="190"/>
      <c r="AA163" s="190"/>
      <c r="AB163" s="190"/>
      <c r="AC163" s="190"/>
      <c r="AD163" s="190"/>
      <c r="AE163" s="190"/>
      <c r="AF163" s="190"/>
      <c r="AG163" s="190"/>
      <c r="AH163" s="190"/>
      <c r="AI163" s="190"/>
      <c r="AJ163" s="190"/>
      <c r="AK163" s="190"/>
      <c r="AL163" s="190"/>
      <c r="AM163" s="190"/>
      <c r="AN163" s="190"/>
      <c r="AO163" s="190"/>
      <c r="AP163" s="190"/>
      <c r="AQ163" s="190"/>
      <c r="AR163" s="190"/>
      <c r="AS163" s="190"/>
      <c r="AT163" s="190"/>
      <c r="AU163" s="190"/>
      <c r="AV163" s="190"/>
      <c r="AW163" s="190"/>
      <c r="AX163" s="190"/>
      <c r="AY163" s="190"/>
      <c r="AZ163" s="190"/>
      <c r="BA163" s="190"/>
      <c r="BB163" s="190"/>
      <c r="BC163" s="190"/>
      <c r="BD163" s="190"/>
      <c r="BE163" s="190"/>
      <c r="BF163" s="190"/>
      <c r="BG163" s="190"/>
      <c r="BH163" s="190"/>
      <c r="BI163" s="190"/>
      <c r="BJ163" s="190"/>
      <c r="BK163" s="190"/>
      <c r="BL163" s="190"/>
      <c r="BM163" s="190"/>
      <c r="BN163" s="190"/>
      <c r="BO163" s="190"/>
      <c r="BP163" s="190"/>
      <c r="BQ163" s="190"/>
      <c r="BR163" s="190"/>
      <c r="BS163" s="190"/>
      <c r="BT163" s="190"/>
      <c r="BU163" s="190"/>
      <c r="BV163" s="190"/>
      <c r="BW163" s="190"/>
      <c r="BX163" s="190"/>
      <c r="BY163" s="190"/>
      <c r="BZ163" s="190"/>
      <c r="CA163" s="190"/>
      <c r="CB163" s="190"/>
      <c r="CC163" s="190"/>
      <c r="CD163" s="190"/>
      <c r="CE163" s="190"/>
      <c r="CF163" s="190"/>
      <c r="CG163" s="190"/>
      <c r="CH163" s="190"/>
      <c r="CI163" s="190"/>
      <c r="CJ163" s="190"/>
      <c r="CK163" s="190"/>
      <c r="CL163" s="190"/>
      <c r="CM163" s="190"/>
      <c r="CN163" s="190"/>
      <c r="CO163" s="190"/>
      <c r="CP163" s="190"/>
      <c r="CQ163" s="190"/>
      <c r="CR163" s="190"/>
      <c r="CS163" s="190"/>
      <c r="CT163" s="190"/>
      <c r="CU163" s="190"/>
      <c r="CV163" s="190"/>
      <c r="CW163" s="190"/>
      <c r="CX163" s="190"/>
      <c r="CY163" s="190"/>
      <c r="CZ163" s="190"/>
      <c r="DA163" s="190"/>
      <c r="DB163" s="190"/>
      <c r="DC163" s="190"/>
      <c r="DD163" s="190"/>
      <c r="DE163" s="190"/>
      <c r="DF163" s="190"/>
      <c r="DG163" s="190"/>
      <c r="DH163" s="190"/>
      <c r="DI163" s="190"/>
      <c r="DJ163" s="190"/>
      <c r="DK163" s="190"/>
      <c r="DL163" s="190"/>
      <c r="DM163" s="190"/>
      <c r="DN163" s="190"/>
      <c r="DO163" s="190"/>
      <c r="DP163" s="190"/>
      <c r="DQ163" s="190"/>
      <c r="DR163" s="190"/>
      <c r="DS163" s="190"/>
      <c r="DT163" s="190"/>
      <c r="DU163" s="190"/>
      <c r="DV163" s="190"/>
      <c r="DW163" s="190"/>
      <c r="DX163" s="190"/>
      <c r="DY163" s="190"/>
      <c r="DZ163" s="190"/>
      <c r="EA163" s="190"/>
      <c r="EB163" s="190"/>
      <c r="EC163" s="190"/>
      <c r="ED163" s="190"/>
      <c r="EE163" s="190"/>
      <c r="EF163" s="190"/>
      <c r="EG163" s="190"/>
      <c r="EH163" s="190"/>
      <c r="EI163" s="190"/>
      <c r="EJ163" s="190"/>
      <c r="EK163" s="190"/>
      <c r="EL163" s="190"/>
      <c r="EM163" s="190"/>
      <c r="EN163" s="190"/>
      <c r="EO163" s="190"/>
      <c r="EP163" s="190"/>
      <c r="EQ163" s="190"/>
      <c r="ER163" s="190"/>
      <c r="ES163" s="190"/>
      <c r="ET163" s="190"/>
      <c r="EU163" s="190"/>
      <c r="EV163" s="190"/>
      <c r="EW163" s="190"/>
      <c r="EX163" s="190"/>
      <c r="EY163" s="190"/>
      <c r="EZ163" s="190"/>
      <c r="FA163" s="190"/>
      <c r="FB163" s="190"/>
      <c r="FC163" s="190"/>
      <c r="FD163" s="190"/>
      <c r="FE163" s="190"/>
      <c r="FF163" s="190"/>
      <c r="FG163" s="190"/>
      <c r="FH163" s="190"/>
      <c r="FI163" s="190"/>
      <c r="FJ163" s="190"/>
      <c r="FK163" s="190"/>
      <c r="FL163" s="190"/>
      <c r="FM163" s="190"/>
      <c r="FN163" s="190"/>
      <c r="FO163" s="190"/>
      <c r="FP163" s="190"/>
      <c r="FQ163" s="190"/>
      <c r="FR163" s="190"/>
      <c r="FS163" s="190"/>
      <c r="FT163" s="190"/>
      <c r="FU163" s="190"/>
      <c r="FV163" s="190"/>
      <c r="FW163" s="190"/>
      <c r="FX163" s="190"/>
      <c r="FY163" s="190"/>
      <c r="FZ163" s="190"/>
      <c r="GA163" s="190"/>
      <c r="GB163" s="190"/>
      <c r="GC163" s="190"/>
      <c r="GD163" s="190"/>
      <c r="GE163" s="190"/>
      <c r="GF163" s="190"/>
      <c r="GG163" s="190"/>
      <c r="GH163" s="190"/>
      <c r="GI163" s="190"/>
      <c r="GJ163" s="190"/>
      <c r="GK163" s="190"/>
      <c r="GL163" s="190"/>
      <c r="GM163" s="190"/>
      <c r="GN163" s="190"/>
      <c r="GO163" s="190"/>
      <c r="GP163" s="190"/>
      <c r="GQ163" s="190"/>
      <c r="GR163" s="190"/>
      <c r="GS163" s="190"/>
      <c r="GT163" s="190"/>
      <c r="GU163" s="190"/>
      <c r="GV163" s="190"/>
      <c r="GW163" s="190"/>
      <c r="GX163" s="190"/>
      <c r="GY163" s="190"/>
      <c r="GZ163" s="190"/>
      <c r="HA163" s="190"/>
      <c r="HB163" s="190"/>
      <c r="HC163" s="190"/>
      <c r="HD163" s="190"/>
      <c r="HE163" s="190"/>
      <c r="HF163" s="190"/>
      <c r="HG163" s="190"/>
      <c r="HH163" s="190"/>
      <c r="HI163" s="190"/>
      <c r="HJ163" s="190"/>
      <c r="HK163" s="190"/>
      <c r="HL163" s="190"/>
      <c r="HM163" s="190"/>
      <c r="HN163" s="190"/>
      <c r="HO163" s="190"/>
      <c r="HP163" s="190"/>
      <c r="HQ163" s="190"/>
      <c r="HR163" s="190"/>
      <c r="HS163" s="190"/>
      <c r="HT163" s="190"/>
      <c r="HU163" s="190"/>
      <c r="HV163" s="190"/>
      <c r="HW163" s="190"/>
      <c r="HX163" s="190"/>
      <c r="HY163" s="190"/>
      <c r="HZ163" s="190"/>
      <c r="IA163" s="190"/>
      <c r="IB163" s="190"/>
      <c r="IC163" s="190"/>
      <c r="ID163" s="190"/>
      <c r="IE163" s="190"/>
      <c r="IF163" s="190"/>
      <c r="IG163" s="190"/>
      <c r="IH163" s="190"/>
      <c r="II163" s="190"/>
      <c r="IJ163" s="190"/>
      <c r="IK163" s="190"/>
      <c r="IL163" s="190"/>
      <c r="IM163" s="190"/>
      <c r="IN163" s="190"/>
      <c r="IO163" s="190"/>
      <c r="IP163" s="190"/>
      <c r="IQ163" s="190"/>
      <c r="IR163" s="190"/>
      <c r="IS163" s="190"/>
      <c r="IT163" s="190"/>
      <c r="IU163" s="190"/>
    </row>
    <row r="164" spans="1:255" ht="12.75">
      <c r="A164" s="188"/>
      <c r="B164" s="188"/>
      <c r="C164" s="188"/>
      <c r="D164" s="189"/>
      <c r="E164" s="188"/>
      <c r="F164" s="188"/>
      <c r="G164" s="188"/>
      <c r="H164" s="188"/>
      <c r="I164" s="188"/>
      <c r="J164" s="190"/>
      <c r="K164" s="202"/>
      <c r="L164" s="204"/>
      <c r="M164" s="204"/>
      <c r="N164" s="190"/>
      <c r="O164" s="191"/>
      <c r="P164" s="190"/>
      <c r="Q164" s="190"/>
      <c r="R164" s="190"/>
      <c r="S164" s="190"/>
      <c r="T164" s="190"/>
      <c r="U164" s="190"/>
      <c r="V164" s="190"/>
      <c r="W164" s="190"/>
      <c r="X164" s="190"/>
      <c r="Y164" s="190"/>
      <c r="Z164" s="190"/>
      <c r="AA164" s="190"/>
      <c r="AB164" s="190"/>
      <c r="AC164" s="190"/>
      <c r="AD164" s="190"/>
      <c r="AE164" s="190"/>
      <c r="AF164" s="190"/>
      <c r="AG164" s="190"/>
      <c r="AH164" s="190"/>
      <c r="AI164" s="190"/>
      <c r="AJ164" s="190"/>
      <c r="AK164" s="190"/>
      <c r="AL164" s="190"/>
      <c r="AM164" s="190"/>
      <c r="AN164" s="190"/>
      <c r="AO164" s="190"/>
      <c r="AP164" s="190"/>
      <c r="AQ164" s="190"/>
      <c r="AR164" s="190"/>
      <c r="AS164" s="190"/>
      <c r="AT164" s="190"/>
      <c r="AU164" s="190"/>
      <c r="AV164" s="190"/>
      <c r="AW164" s="190"/>
      <c r="AX164" s="190"/>
      <c r="AY164" s="190"/>
      <c r="AZ164" s="190"/>
      <c r="BA164" s="190"/>
      <c r="BB164" s="190"/>
      <c r="BC164" s="190"/>
      <c r="BD164" s="190"/>
      <c r="BE164" s="190"/>
      <c r="BF164" s="190"/>
      <c r="BG164" s="190"/>
      <c r="BH164" s="190"/>
      <c r="BI164" s="190"/>
      <c r="BJ164" s="190"/>
      <c r="BK164" s="190"/>
      <c r="BL164" s="190"/>
      <c r="BM164" s="190"/>
      <c r="BN164" s="190"/>
      <c r="BO164" s="190"/>
      <c r="BP164" s="190"/>
      <c r="BQ164" s="190"/>
      <c r="BR164" s="190"/>
      <c r="BS164" s="190"/>
      <c r="BT164" s="190"/>
      <c r="BU164" s="190"/>
      <c r="BV164" s="190"/>
      <c r="BW164" s="190"/>
      <c r="BX164" s="190"/>
      <c r="BY164" s="190"/>
      <c r="BZ164" s="190"/>
      <c r="CA164" s="190"/>
      <c r="CB164" s="190"/>
      <c r="CC164" s="190"/>
      <c r="CD164" s="190"/>
      <c r="CE164" s="190"/>
      <c r="CF164" s="190"/>
      <c r="CG164" s="190"/>
      <c r="CH164" s="190"/>
      <c r="CI164" s="190"/>
      <c r="CJ164" s="190"/>
      <c r="CK164" s="190"/>
      <c r="CL164" s="190"/>
      <c r="CM164" s="190"/>
      <c r="CN164" s="190"/>
      <c r="CO164" s="190"/>
      <c r="CP164" s="190"/>
      <c r="CQ164" s="190"/>
      <c r="CR164" s="190"/>
      <c r="CS164" s="190"/>
      <c r="CT164" s="190"/>
      <c r="CU164" s="190"/>
      <c r="CV164" s="190"/>
      <c r="CW164" s="190"/>
      <c r="CX164" s="190"/>
      <c r="CY164" s="190"/>
      <c r="CZ164" s="190"/>
      <c r="DA164" s="190"/>
      <c r="DB164" s="190"/>
      <c r="DC164" s="190"/>
      <c r="DD164" s="190"/>
      <c r="DE164" s="190"/>
      <c r="DF164" s="190"/>
      <c r="DG164" s="190"/>
      <c r="DH164" s="190"/>
      <c r="DI164" s="190"/>
      <c r="DJ164" s="190"/>
      <c r="DK164" s="190"/>
      <c r="DL164" s="190"/>
      <c r="DM164" s="190"/>
      <c r="DN164" s="190"/>
      <c r="DO164" s="190"/>
      <c r="DP164" s="190"/>
      <c r="DQ164" s="190"/>
      <c r="DR164" s="190"/>
      <c r="DS164" s="190"/>
      <c r="DT164" s="190"/>
      <c r="DU164" s="190"/>
      <c r="DV164" s="190"/>
      <c r="DW164" s="190"/>
      <c r="DX164" s="190"/>
      <c r="DY164" s="190"/>
      <c r="DZ164" s="190"/>
      <c r="EA164" s="190"/>
      <c r="EB164" s="190"/>
      <c r="EC164" s="190"/>
      <c r="ED164" s="190"/>
      <c r="EE164" s="190"/>
      <c r="EF164" s="190"/>
      <c r="EG164" s="190"/>
      <c r="EH164" s="190"/>
      <c r="EI164" s="190"/>
      <c r="EJ164" s="190"/>
      <c r="EK164" s="190"/>
      <c r="EL164" s="190"/>
      <c r="EM164" s="190"/>
      <c r="EN164" s="190"/>
      <c r="EO164" s="190"/>
      <c r="EP164" s="190"/>
      <c r="EQ164" s="190"/>
      <c r="ER164" s="190"/>
      <c r="ES164" s="190"/>
      <c r="ET164" s="190"/>
      <c r="EU164" s="190"/>
      <c r="EV164" s="190"/>
      <c r="EW164" s="190"/>
      <c r="EX164" s="190"/>
      <c r="EY164" s="190"/>
      <c r="EZ164" s="190"/>
      <c r="FA164" s="190"/>
      <c r="FB164" s="190"/>
      <c r="FC164" s="190"/>
      <c r="FD164" s="190"/>
      <c r="FE164" s="190"/>
      <c r="FF164" s="190"/>
      <c r="FG164" s="190"/>
      <c r="FH164" s="190"/>
      <c r="FI164" s="190"/>
      <c r="FJ164" s="190"/>
      <c r="FK164" s="190"/>
      <c r="FL164" s="190"/>
      <c r="FM164" s="190"/>
      <c r="FN164" s="190"/>
      <c r="FO164" s="190"/>
      <c r="FP164" s="190"/>
      <c r="FQ164" s="190"/>
      <c r="FR164" s="190"/>
      <c r="FS164" s="190"/>
      <c r="FT164" s="190"/>
      <c r="FU164" s="190"/>
      <c r="FV164" s="190"/>
      <c r="FW164" s="190"/>
      <c r="FX164" s="190"/>
      <c r="FY164" s="190"/>
      <c r="FZ164" s="190"/>
      <c r="GA164" s="190"/>
      <c r="GB164" s="190"/>
      <c r="GC164" s="190"/>
      <c r="GD164" s="190"/>
      <c r="GE164" s="190"/>
      <c r="GF164" s="190"/>
      <c r="GG164" s="190"/>
      <c r="GH164" s="190"/>
      <c r="GI164" s="190"/>
      <c r="GJ164" s="190"/>
      <c r="GK164" s="190"/>
      <c r="GL164" s="190"/>
      <c r="GM164" s="190"/>
      <c r="GN164" s="190"/>
      <c r="GO164" s="190"/>
      <c r="GP164" s="190"/>
      <c r="GQ164" s="190"/>
      <c r="GR164" s="190"/>
      <c r="GS164" s="190"/>
      <c r="GT164" s="190"/>
      <c r="GU164" s="190"/>
      <c r="GV164" s="190"/>
      <c r="GW164" s="190"/>
      <c r="GX164" s="190"/>
      <c r="GY164" s="190"/>
      <c r="GZ164" s="190"/>
      <c r="HA164" s="190"/>
      <c r="HB164" s="190"/>
      <c r="HC164" s="190"/>
      <c r="HD164" s="190"/>
      <c r="HE164" s="190"/>
      <c r="HF164" s="190"/>
      <c r="HG164" s="190"/>
      <c r="HH164" s="190"/>
      <c r="HI164" s="190"/>
      <c r="HJ164" s="190"/>
      <c r="HK164" s="190"/>
      <c r="HL164" s="190"/>
      <c r="HM164" s="190"/>
      <c r="HN164" s="190"/>
      <c r="HO164" s="190"/>
      <c r="HP164" s="190"/>
      <c r="HQ164" s="190"/>
      <c r="HR164" s="190"/>
      <c r="HS164" s="190"/>
      <c r="HT164" s="190"/>
      <c r="HU164" s="190"/>
      <c r="HV164" s="190"/>
      <c r="HW164" s="190"/>
      <c r="HX164" s="190"/>
      <c r="HY164" s="190"/>
      <c r="HZ164" s="190"/>
      <c r="IA164" s="190"/>
      <c r="IB164" s="190"/>
      <c r="IC164" s="190"/>
      <c r="ID164" s="190"/>
      <c r="IE164" s="190"/>
      <c r="IF164" s="190"/>
      <c r="IG164" s="190"/>
      <c r="IH164" s="190"/>
      <c r="II164" s="190"/>
      <c r="IJ164" s="190"/>
      <c r="IK164" s="190"/>
      <c r="IL164" s="190"/>
      <c r="IM164" s="190"/>
      <c r="IN164" s="190"/>
      <c r="IO164" s="190"/>
      <c r="IP164" s="190"/>
      <c r="IQ164" s="190"/>
      <c r="IR164" s="190"/>
      <c r="IS164" s="190"/>
      <c r="IT164" s="190"/>
      <c r="IU164" s="190"/>
    </row>
    <row r="165" spans="1:255" ht="12.75">
      <c r="A165" s="188"/>
      <c r="B165" s="188"/>
      <c r="C165" s="188"/>
      <c r="D165" s="189"/>
      <c r="E165" s="188"/>
      <c r="F165" s="188"/>
      <c r="G165" s="188"/>
      <c r="H165" s="188"/>
      <c r="I165" s="188"/>
      <c r="J165" s="190"/>
      <c r="K165" s="202"/>
      <c r="L165" s="204"/>
      <c r="M165" s="204"/>
      <c r="N165" s="190"/>
      <c r="O165" s="191"/>
      <c r="P165" s="190"/>
      <c r="Q165" s="190"/>
      <c r="R165" s="190"/>
      <c r="S165" s="190"/>
      <c r="T165" s="190"/>
      <c r="U165" s="190"/>
      <c r="V165" s="190"/>
      <c r="W165" s="190"/>
      <c r="X165" s="190"/>
      <c r="Y165" s="190"/>
      <c r="Z165" s="190"/>
      <c r="AA165" s="190"/>
      <c r="AB165" s="190"/>
      <c r="AC165" s="190"/>
      <c r="AD165" s="190"/>
      <c r="AE165" s="190"/>
      <c r="AF165" s="190"/>
      <c r="AG165" s="190"/>
      <c r="AH165" s="190"/>
      <c r="AI165" s="190"/>
      <c r="AJ165" s="190"/>
      <c r="AK165" s="190"/>
      <c r="AL165" s="190"/>
      <c r="AM165" s="190"/>
      <c r="AN165" s="190"/>
      <c r="AO165" s="190"/>
      <c r="AP165" s="190"/>
      <c r="AQ165" s="190"/>
      <c r="AR165" s="190"/>
      <c r="AS165" s="190"/>
      <c r="AT165" s="190"/>
      <c r="AU165" s="190"/>
      <c r="AV165" s="190"/>
      <c r="AW165" s="190"/>
      <c r="AX165" s="190"/>
      <c r="AY165" s="190"/>
      <c r="AZ165" s="190"/>
      <c r="BA165" s="190"/>
      <c r="BB165" s="190"/>
      <c r="BC165" s="190"/>
      <c r="BD165" s="190"/>
      <c r="BE165" s="190"/>
      <c r="BF165" s="190"/>
      <c r="BG165" s="190"/>
      <c r="BH165" s="190"/>
      <c r="BI165" s="190"/>
      <c r="BJ165" s="190"/>
      <c r="BK165" s="190"/>
      <c r="BL165" s="190"/>
      <c r="BM165" s="190"/>
      <c r="BN165" s="190"/>
      <c r="BO165" s="190"/>
      <c r="BP165" s="190"/>
      <c r="BQ165" s="190"/>
      <c r="BR165" s="190"/>
      <c r="BS165" s="190"/>
      <c r="BT165" s="190"/>
      <c r="BU165" s="190"/>
      <c r="BV165" s="190"/>
      <c r="BW165" s="190"/>
      <c r="BX165" s="190"/>
      <c r="BY165" s="190"/>
      <c r="BZ165" s="190"/>
      <c r="CA165" s="190"/>
      <c r="CB165" s="190"/>
      <c r="CC165" s="190"/>
      <c r="CD165" s="190"/>
      <c r="CE165" s="190"/>
      <c r="CF165" s="190"/>
      <c r="CG165" s="190"/>
      <c r="CH165" s="190"/>
      <c r="CI165" s="190"/>
      <c r="CJ165" s="190"/>
      <c r="CK165" s="190"/>
      <c r="CL165" s="190"/>
      <c r="CM165" s="190"/>
      <c r="CN165" s="190"/>
      <c r="CO165" s="190"/>
      <c r="CP165" s="190"/>
      <c r="CQ165" s="190"/>
      <c r="CR165" s="190"/>
      <c r="CS165" s="190"/>
      <c r="CT165" s="190"/>
      <c r="CU165" s="190"/>
      <c r="CV165" s="190"/>
      <c r="CW165" s="190"/>
      <c r="CX165" s="190"/>
      <c r="CY165" s="190"/>
      <c r="CZ165" s="190"/>
      <c r="DA165" s="190"/>
      <c r="DB165" s="190"/>
      <c r="DC165" s="190"/>
      <c r="DD165" s="190"/>
      <c r="DE165" s="190"/>
      <c r="DF165" s="190"/>
      <c r="DG165" s="190"/>
      <c r="DH165" s="190"/>
      <c r="DI165" s="190"/>
      <c r="DJ165" s="190"/>
      <c r="DK165" s="190"/>
      <c r="DL165" s="190"/>
      <c r="DM165" s="190"/>
      <c r="DN165" s="190"/>
      <c r="DO165" s="190"/>
      <c r="DP165" s="190"/>
      <c r="DQ165" s="190"/>
      <c r="DR165" s="190"/>
      <c r="DS165" s="190"/>
      <c r="DT165" s="190"/>
      <c r="DU165" s="190"/>
      <c r="DV165" s="190"/>
      <c r="DW165" s="190"/>
      <c r="DX165" s="190"/>
      <c r="DY165" s="190"/>
      <c r="DZ165" s="190"/>
      <c r="EA165" s="190"/>
      <c r="EB165" s="190"/>
      <c r="EC165" s="190"/>
      <c r="ED165" s="190"/>
      <c r="EE165" s="190"/>
      <c r="EF165" s="190"/>
      <c r="EG165" s="190"/>
      <c r="EH165" s="190"/>
      <c r="EI165" s="190"/>
      <c r="EJ165" s="190"/>
      <c r="EK165" s="190"/>
      <c r="EL165" s="190"/>
      <c r="EM165" s="190"/>
      <c r="EN165" s="190"/>
      <c r="EO165" s="190"/>
      <c r="EP165" s="190"/>
      <c r="EQ165" s="190"/>
      <c r="ER165" s="190"/>
      <c r="ES165" s="190"/>
      <c r="ET165" s="190"/>
      <c r="EU165" s="190"/>
      <c r="EV165" s="190"/>
      <c r="EW165" s="190"/>
      <c r="EX165" s="190"/>
      <c r="EY165" s="190"/>
      <c r="EZ165" s="190"/>
      <c r="FA165" s="190"/>
      <c r="FB165" s="190"/>
      <c r="FC165" s="190"/>
      <c r="FD165" s="190"/>
      <c r="FE165" s="190"/>
      <c r="FF165" s="190"/>
      <c r="FG165" s="190"/>
      <c r="FH165" s="190"/>
      <c r="FI165" s="190"/>
      <c r="FJ165" s="190"/>
      <c r="FK165" s="190"/>
      <c r="FL165" s="190"/>
      <c r="FM165" s="190"/>
      <c r="FN165" s="190"/>
      <c r="FO165" s="190"/>
      <c r="FP165" s="190"/>
      <c r="FQ165" s="190"/>
      <c r="FR165" s="190"/>
      <c r="FS165" s="190"/>
      <c r="FT165" s="190"/>
      <c r="FU165" s="190"/>
      <c r="FV165" s="190"/>
      <c r="FW165" s="190"/>
      <c r="FX165" s="190"/>
      <c r="FY165" s="190"/>
      <c r="FZ165" s="190"/>
      <c r="GA165" s="190"/>
      <c r="GB165" s="190"/>
      <c r="GC165" s="190"/>
      <c r="GD165" s="190"/>
      <c r="GE165" s="190"/>
      <c r="GF165" s="190"/>
      <c r="GG165" s="190"/>
      <c r="GH165" s="190"/>
      <c r="GI165" s="190"/>
      <c r="GJ165" s="190"/>
      <c r="GK165" s="190"/>
      <c r="GL165" s="190"/>
      <c r="GM165" s="190"/>
      <c r="GN165" s="190"/>
      <c r="GO165" s="190"/>
      <c r="GP165" s="190"/>
      <c r="GQ165" s="190"/>
      <c r="GR165" s="190"/>
      <c r="GS165" s="190"/>
      <c r="GT165" s="190"/>
      <c r="GU165" s="190"/>
      <c r="GV165" s="190"/>
      <c r="GW165" s="190"/>
      <c r="GX165" s="190"/>
      <c r="GY165" s="190"/>
      <c r="GZ165" s="190"/>
      <c r="HA165" s="190"/>
      <c r="HB165" s="190"/>
      <c r="HC165" s="190"/>
      <c r="HD165" s="190"/>
      <c r="HE165" s="190"/>
      <c r="HF165" s="190"/>
      <c r="HG165" s="190"/>
      <c r="HH165" s="190"/>
      <c r="HI165" s="190"/>
      <c r="HJ165" s="190"/>
      <c r="HK165" s="190"/>
      <c r="HL165" s="190"/>
      <c r="HM165" s="190"/>
      <c r="HN165" s="190"/>
      <c r="HO165" s="190"/>
      <c r="HP165" s="190"/>
      <c r="HQ165" s="190"/>
      <c r="HR165" s="190"/>
      <c r="HS165" s="190"/>
      <c r="HT165" s="190"/>
      <c r="HU165" s="190"/>
      <c r="HV165" s="190"/>
      <c r="HW165" s="190"/>
      <c r="HX165" s="190"/>
      <c r="HY165" s="190"/>
      <c r="HZ165" s="190"/>
      <c r="IA165" s="190"/>
      <c r="IB165" s="190"/>
      <c r="IC165" s="190"/>
      <c r="ID165" s="190"/>
      <c r="IE165" s="190"/>
      <c r="IF165" s="190"/>
      <c r="IG165" s="190"/>
      <c r="IH165" s="190"/>
      <c r="II165" s="190"/>
      <c r="IJ165" s="190"/>
      <c r="IK165" s="190"/>
      <c r="IL165" s="190"/>
      <c r="IM165" s="190"/>
      <c r="IN165" s="190"/>
      <c r="IO165" s="190"/>
      <c r="IP165" s="190"/>
      <c r="IQ165" s="190"/>
      <c r="IR165" s="190"/>
      <c r="IS165" s="190"/>
      <c r="IT165" s="190"/>
      <c r="IU165" s="190"/>
    </row>
    <row r="166" spans="1:255" ht="12.75">
      <c r="A166" s="188"/>
      <c r="B166" s="188"/>
      <c r="C166" s="188"/>
      <c r="D166" s="189"/>
      <c r="E166" s="188"/>
      <c r="F166" s="188"/>
      <c r="G166" s="188"/>
      <c r="H166" s="188"/>
      <c r="I166" s="188"/>
      <c r="J166" s="190"/>
      <c r="K166" s="202"/>
      <c r="L166" s="204"/>
      <c r="M166" s="204"/>
      <c r="N166" s="190"/>
      <c r="O166" s="191"/>
      <c r="P166" s="190"/>
      <c r="Q166" s="190"/>
      <c r="R166" s="190"/>
      <c r="S166" s="190"/>
      <c r="T166" s="190"/>
      <c r="U166" s="190"/>
      <c r="V166" s="190"/>
      <c r="W166" s="190"/>
      <c r="X166" s="190"/>
      <c r="Y166" s="190"/>
      <c r="Z166" s="190"/>
      <c r="AA166" s="190"/>
      <c r="AB166" s="190"/>
      <c r="AC166" s="190"/>
      <c r="AD166" s="190"/>
      <c r="AE166" s="190"/>
      <c r="AF166" s="190"/>
      <c r="AG166" s="190"/>
      <c r="AH166" s="190"/>
      <c r="AI166" s="190"/>
      <c r="AJ166" s="190"/>
      <c r="AK166" s="190"/>
      <c r="AL166" s="190"/>
      <c r="AM166" s="190"/>
      <c r="AN166" s="190"/>
      <c r="AO166" s="190"/>
      <c r="AP166" s="190"/>
      <c r="AQ166" s="190"/>
      <c r="AR166" s="190"/>
      <c r="AS166" s="190"/>
      <c r="AT166" s="190"/>
      <c r="AU166" s="190"/>
      <c r="AV166" s="190"/>
      <c r="AW166" s="190"/>
      <c r="AX166" s="190"/>
      <c r="AY166" s="190"/>
      <c r="AZ166" s="190"/>
      <c r="BA166" s="190"/>
      <c r="BB166" s="190"/>
      <c r="BC166" s="190"/>
      <c r="BD166" s="190"/>
      <c r="BE166" s="190"/>
      <c r="BF166" s="190"/>
      <c r="BG166" s="190"/>
      <c r="BH166" s="190"/>
      <c r="BI166" s="190"/>
      <c r="BJ166" s="190"/>
      <c r="BK166" s="190"/>
      <c r="BL166" s="190"/>
      <c r="BM166" s="190"/>
      <c r="BN166" s="190"/>
      <c r="BO166" s="190"/>
      <c r="BP166" s="190"/>
      <c r="BQ166" s="190"/>
      <c r="BR166" s="190"/>
      <c r="BS166" s="190"/>
      <c r="BT166" s="190"/>
      <c r="BU166" s="190"/>
      <c r="BV166" s="190"/>
      <c r="BW166" s="190"/>
      <c r="BX166" s="190"/>
      <c r="BY166" s="190"/>
      <c r="BZ166" s="190"/>
      <c r="CA166" s="190"/>
      <c r="CB166" s="190"/>
      <c r="CC166" s="190"/>
      <c r="CD166" s="190"/>
      <c r="CE166" s="190"/>
      <c r="CF166" s="190"/>
      <c r="CG166" s="190"/>
      <c r="CH166" s="190"/>
      <c r="CI166" s="190"/>
      <c r="CJ166" s="190"/>
      <c r="CK166" s="190"/>
      <c r="CL166" s="190"/>
      <c r="CM166" s="190"/>
      <c r="CN166" s="190"/>
      <c r="CO166" s="190"/>
      <c r="CP166" s="190"/>
      <c r="CQ166" s="190"/>
      <c r="CR166" s="190"/>
      <c r="CS166" s="190"/>
      <c r="CT166" s="190"/>
      <c r="CU166" s="190"/>
      <c r="CV166" s="190"/>
      <c r="CW166" s="190"/>
      <c r="CX166" s="190"/>
      <c r="CY166" s="190"/>
      <c r="CZ166" s="190"/>
      <c r="DA166" s="190"/>
      <c r="DB166" s="190"/>
      <c r="DC166" s="190"/>
      <c r="DD166" s="190"/>
      <c r="DE166" s="190"/>
      <c r="DF166" s="190"/>
      <c r="DG166" s="190"/>
      <c r="DH166" s="190"/>
      <c r="DI166" s="190"/>
      <c r="DJ166" s="190"/>
      <c r="DK166" s="190"/>
      <c r="DL166" s="190"/>
      <c r="DM166" s="190"/>
      <c r="DN166" s="190"/>
      <c r="DO166" s="190"/>
      <c r="DP166" s="190"/>
      <c r="DQ166" s="190"/>
      <c r="DR166" s="190"/>
      <c r="DS166" s="190"/>
      <c r="DT166" s="190"/>
      <c r="DU166" s="190"/>
      <c r="DV166" s="190"/>
      <c r="DW166" s="190"/>
      <c r="DX166" s="190"/>
      <c r="DY166" s="190"/>
      <c r="DZ166" s="190"/>
      <c r="EA166" s="190"/>
      <c r="EB166" s="190"/>
      <c r="EC166" s="190"/>
      <c r="ED166" s="190"/>
      <c r="EE166" s="190"/>
      <c r="EF166" s="190"/>
      <c r="EG166" s="190"/>
      <c r="EH166" s="190"/>
      <c r="EI166" s="190"/>
      <c r="EJ166" s="190"/>
      <c r="EK166" s="190"/>
      <c r="EL166" s="190"/>
      <c r="EM166" s="190"/>
      <c r="EN166" s="190"/>
      <c r="EO166" s="190"/>
      <c r="EP166" s="190"/>
      <c r="EQ166" s="190"/>
      <c r="ER166" s="190"/>
      <c r="ES166" s="190"/>
      <c r="ET166" s="190"/>
      <c r="EU166" s="190"/>
      <c r="EV166" s="190"/>
      <c r="EW166" s="190"/>
      <c r="EX166" s="190"/>
      <c r="EY166" s="190"/>
      <c r="EZ166" s="190"/>
      <c r="FA166" s="190"/>
      <c r="FB166" s="190"/>
      <c r="FC166" s="190"/>
      <c r="FD166" s="190"/>
      <c r="FE166" s="190"/>
      <c r="FF166" s="190"/>
      <c r="FG166" s="190"/>
      <c r="FH166" s="190"/>
      <c r="FI166" s="190"/>
      <c r="FJ166" s="190"/>
      <c r="FK166" s="190"/>
      <c r="FL166" s="190"/>
      <c r="FM166" s="190"/>
      <c r="FN166" s="190"/>
      <c r="FO166" s="190"/>
      <c r="FP166" s="190"/>
      <c r="FQ166" s="190"/>
      <c r="FR166" s="190"/>
      <c r="FS166" s="190"/>
      <c r="FT166" s="190"/>
      <c r="FU166" s="190"/>
      <c r="FV166" s="190"/>
      <c r="FW166" s="190"/>
      <c r="FX166" s="190"/>
      <c r="FY166" s="190"/>
      <c r="FZ166" s="190"/>
      <c r="GA166" s="190"/>
      <c r="GB166" s="190"/>
      <c r="GC166" s="190"/>
      <c r="GD166" s="190"/>
      <c r="GE166" s="190"/>
      <c r="GF166" s="190"/>
      <c r="GG166" s="190"/>
      <c r="GH166" s="190"/>
      <c r="GI166" s="190"/>
      <c r="GJ166" s="190"/>
      <c r="GK166" s="190"/>
      <c r="GL166" s="190"/>
      <c r="GM166" s="190"/>
      <c r="GN166" s="190"/>
      <c r="GO166" s="190"/>
      <c r="GP166" s="190"/>
      <c r="GQ166" s="190"/>
      <c r="GR166" s="190"/>
      <c r="GS166" s="190"/>
      <c r="GT166" s="190"/>
      <c r="GU166" s="190"/>
      <c r="GV166" s="190"/>
      <c r="GW166" s="190"/>
      <c r="GX166" s="190"/>
      <c r="GY166" s="190"/>
      <c r="GZ166" s="190"/>
      <c r="HA166" s="190"/>
      <c r="HB166" s="190"/>
      <c r="HC166" s="190"/>
      <c r="HD166" s="190"/>
      <c r="HE166" s="190"/>
      <c r="HF166" s="190"/>
      <c r="HG166" s="190"/>
      <c r="HH166" s="190"/>
      <c r="HI166" s="190"/>
      <c r="HJ166" s="190"/>
      <c r="HK166" s="190"/>
      <c r="HL166" s="190"/>
      <c r="HM166" s="190"/>
      <c r="HN166" s="190"/>
      <c r="HO166" s="190"/>
      <c r="HP166" s="190"/>
      <c r="HQ166" s="190"/>
      <c r="HR166" s="190"/>
      <c r="HS166" s="190"/>
      <c r="HT166" s="190"/>
      <c r="HU166" s="190"/>
      <c r="HV166" s="190"/>
      <c r="HW166" s="190"/>
      <c r="HX166" s="190"/>
      <c r="HY166" s="190"/>
      <c r="HZ166" s="190"/>
      <c r="IA166" s="190"/>
      <c r="IB166" s="190"/>
      <c r="IC166" s="190"/>
      <c r="ID166" s="190"/>
      <c r="IE166" s="190"/>
      <c r="IF166" s="190"/>
      <c r="IG166" s="190"/>
      <c r="IH166" s="190"/>
      <c r="II166" s="190"/>
      <c r="IJ166" s="190"/>
      <c r="IK166" s="190"/>
      <c r="IL166" s="190"/>
      <c r="IM166" s="190"/>
      <c r="IN166" s="190"/>
      <c r="IO166" s="190"/>
      <c r="IP166" s="190"/>
      <c r="IQ166" s="190"/>
      <c r="IR166" s="190"/>
      <c r="IS166" s="190"/>
      <c r="IT166" s="190"/>
      <c r="IU166" s="190"/>
    </row>
    <row r="167" spans="1:255" ht="12.75">
      <c r="A167" s="188"/>
      <c r="B167" s="188"/>
      <c r="C167" s="188"/>
      <c r="D167" s="189"/>
      <c r="E167" s="188"/>
      <c r="F167" s="188"/>
      <c r="G167" s="188"/>
      <c r="H167" s="188"/>
      <c r="I167" s="188"/>
      <c r="J167" s="190"/>
      <c r="K167" s="202"/>
      <c r="L167" s="204"/>
      <c r="M167" s="204"/>
      <c r="N167" s="190"/>
      <c r="O167" s="191"/>
      <c r="P167" s="190"/>
      <c r="Q167" s="190"/>
      <c r="R167" s="190"/>
      <c r="S167" s="190"/>
      <c r="T167" s="190"/>
      <c r="U167" s="190"/>
      <c r="V167" s="190"/>
      <c r="W167" s="190"/>
      <c r="X167" s="190"/>
      <c r="Y167" s="190"/>
      <c r="Z167" s="190"/>
      <c r="AA167" s="190"/>
      <c r="AB167" s="190"/>
      <c r="AC167" s="190"/>
      <c r="AD167" s="190"/>
      <c r="AE167" s="190"/>
      <c r="AF167" s="190"/>
      <c r="AG167" s="190"/>
      <c r="AH167" s="190"/>
      <c r="AI167" s="190"/>
      <c r="AJ167" s="190"/>
      <c r="AK167" s="190"/>
      <c r="AL167" s="190"/>
      <c r="AM167" s="190"/>
      <c r="AN167" s="190"/>
      <c r="AO167" s="190"/>
      <c r="AP167" s="190"/>
      <c r="AQ167" s="190"/>
      <c r="AR167" s="190"/>
      <c r="AS167" s="190"/>
      <c r="AT167" s="190"/>
      <c r="AU167" s="190"/>
      <c r="AV167" s="190"/>
      <c r="AW167" s="190"/>
      <c r="AX167" s="190"/>
      <c r="AY167" s="190"/>
      <c r="AZ167" s="190"/>
      <c r="BA167" s="190"/>
      <c r="BB167" s="190"/>
      <c r="BC167" s="190"/>
      <c r="BD167" s="190"/>
      <c r="BE167" s="190"/>
      <c r="BF167" s="190"/>
      <c r="BG167" s="190"/>
      <c r="BH167" s="190"/>
      <c r="BI167" s="190"/>
      <c r="BJ167" s="190"/>
      <c r="BK167" s="190"/>
      <c r="BL167" s="190"/>
      <c r="BM167" s="190"/>
      <c r="BN167" s="190"/>
      <c r="BO167" s="190"/>
      <c r="BP167" s="190"/>
      <c r="BQ167" s="190"/>
      <c r="BR167" s="190"/>
      <c r="BS167" s="190"/>
      <c r="BT167" s="190"/>
      <c r="BU167" s="190"/>
      <c r="BV167" s="190"/>
      <c r="BW167" s="190"/>
      <c r="BX167" s="190"/>
      <c r="BY167" s="190"/>
      <c r="BZ167" s="190"/>
      <c r="CA167" s="190"/>
      <c r="CB167" s="190"/>
      <c r="CC167" s="190"/>
      <c r="CD167" s="190"/>
      <c r="CE167" s="190"/>
      <c r="CF167" s="190"/>
      <c r="CG167" s="190"/>
      <c r="CH167" s="190"/>
      <c r="CI167" s="190"/>
      <c r="CJ167" s="190"/>
      <c r="CK167" s="190"/>
      <c r="CL167" s="190"/>
      <c r="CM167" s="190"/>
      <c r="CN167" s="190"/>
      <c r="CO167" s="190"/>
      <c r="CP167" s="190"/>
      <c r="CQ167" s="190"/>
      <c r="CR167" s="190"/>
      <c r="CS167" s="190"/>
      <c r="CT167" s="190"/>
      <c r="CU167" s="190"/>
      <c r="CV167" s="190"/>
      <c r="CW167" s="190"/>
      <c r="CX167" s="190"/>
      <c r="CY167" s="190"/>
      <c r="CZ167" s="190"/>
      <c r="DA167" s="190"/>
      <c r="DB167" s="190"/>
      <c r="DC167" s="190"/>
      <c r="DD167" s="190"/>
      <c r="DE167" s="190"/>
      <c r="DF167" s="190"/>
      <c r="DG167" s="190"/>
      <c r="DH167" s="190"/>
      <c r="DI167" s="190"/>
      <c r="DJ167" s="190"/>
      <c r="DK167" s="190"/>
      <c r="DL167" s="190"/>
      <c r="DM167" s="190"/>
      <c r="DN167" s="190"/>
      <c r="DO167" s="190"/>
      <c r="DP167" s="190"/>
      <c r="DQ167" s="190"/>
      <c r="DR167" s="190"/>
      <c r="DS167" s="190"/>
      <c r="DT167" s="190"/>
      <c r="DU167" s="190"/>
      <c r="DV167" s="190"/>
      <c r="DW167" s="190"/>
      <c r="DX167" s="190"/>
      <c r="DY167" s="190"/>
      <c r="DZ167" s="190"/>
      <c r="EA167" s="190"/>
      <c r="EB167" s="190"/>
      <c r="EC167" s="190"/>
      <c r="ED167" s="190"/>
      <c r="EE167" s="190"/>
      <c r="EF167" s="190"/>
      <c r="EG167" s="190"/>
      <c r="EH167" s="190"/>
      <c r="EI167" s="190"/>
      <c r="EJ167" s="190"/>
      <c r="EK167" s="190"/>
      <c r="EL167" s="190"/>
      <c r="EM167" s="190"/>
      <c r="EN167" s="190"/>
      <c r="EO167" s="190"/>
      <c r="EP167" s="190"/>
      <c r="EQ167" s="190"/>
      <c r="ER167" s="190"/>
      <c r="ES167" s="190"/>
      <c r="ET167" s="190"/>
      <c r="EU167" s="190"/>
      <c r="EV167" s="190"/>
      <c r="EW167" s="190"/>
      <c r="EX167" s="190"/>
      <c r="EY167" s="190"/>
      <c r="EZ167" s="190"/>
      <c r="FA167" s="190"/>
      <c r="FB167" s="190"/>
      <c r="FC167" s="190"/>
      <c r="FD167" s="190"/>
      <c r="FE167" s="190"/>
      <c r="FF167" s="190"/>
      <c r="FG167" s="190"/>
      <c r="FH167" s="190"/>
      <c r="FI167" s="190"/>
      <c r="FJ167" s="190"/>
      <c r="FK167" s="190"/>
      <c r="FL167" s="190"/>
      <c r="FM167" s="190"/>
      <c r="FN167" s="190"/>
      <c r="FO167" s="190"/>
      <c r="FP167" s="190"/>
      <c r="FQ167" s="190"/>
      <c r="FR167" s="190"/>
      <c r="FS167" s="190"/>
      <c r="FT167" s="190"/>
      <c r="FU167" s="190"/>
      <c r="FV167" s="190"/>
      <c r="FW167" s="190"/>
      <c r="FX167" s="190"/>
      <c r="FY167" s="190"/>
      <c r="FZ167" s="190"/>
      <c r="GA167" s="190"/>
      <c r="GB167" s="190"/>
      <c r="GC167" s="190"/>
      <c r="GD167" s="190"/>
      <c r="GE167" s="190"/>
      <c r="GF167" s="190"/>
      <c r="GG167" s="190"/>
      <c r="GH167" s="190"/>
      <c r="GI167" s="190"/>
      <c r="GJ167" s="190"/>
      <c r="GK167" s="190"/>
      <c r="GL167" s="190"/>
      <c r="GM167" s="190"/>
      <c r="GN167" s="190"/>
      <c r="GO167" s="190"/>
      <c r="GP167" s="190"/>
      <c r="GQ167" s="190"/>
      <c r="GR167" s="190"/>
      <c r="GS167" s="190"/>
      <c r="GT167" s="190"/>
      <c r="GU167" s="190"/>
      <c r="GV167" s="190"/>
      <c r="GW167" s="190"/>
      <c r="GX167" s="190"/>
      <c r="GY167" s="190"/>
      <c r="GZ167" s="190"/>
      <c r="HA167" s="190"/>
      <c r="HB167" s="190"/>
      <c r="HC167" s="190"/>
      <c r="HD167" s="190"/>
      <c r="HE167" s="190"/>
      <c r="HF167" s="190"/>
      <c r="HG167" s="190"/>
      <c r="HH167" s="190"/>
      <c r="HI167" s="190"/>
      <c r="HJ167" s="190"/>
      <c r="HK167" s="190"/>
      <c r="HL167" s="190"/>
      <c r="HM167" s="190"/>
      <c r="HN167" s="190"/>
      <c r="HO167" s="190"/>
      <c r="HP167" s="190"/>
      <c r="HQ167" s="190"/>
      <c r="HR167" s="190"/>
      <c r="HS167" s="190"/>
      <c r="HT167" s="190"/>
      <c r="HU167" s="190"/>
      <c r="HV167" s="190"/>
      <c r="HW167" s="190"/>
      <c r="HX167" s="190"/>
      <c r="HY167" s="190"/>
      <c r="HZ167" s="190"/>
      <c r="IA167" s="190"/>
      <c r="IB167" s="190"/>
      <c r="IC167" s="190"/>
      <c r="ID167" s="190"/>
      <c r="IE167" s="190"/>
      <c r="IF167" s="190"/>
      <c r="IG167" s="190"/>
      <c r="IH167" s="190"/>
      <c r="II167" s="190"/>
      <c r="IJ167" s="190"/>
      <c r="IK167" s="190"/>
      <c r="IL167" s="190"/>
      <c r="IM167" s="190"/>
      <c r="IN167" s="190"/>
      <c r="IO167" s="190"/>
      <c r="IP167" s="190"/>
      <c r="IQ167" s="190"/>
      <c r="IR167" s="190"/>
      <c r="IS167" s="190"/>
      <c r="IT167" s="190"/>
      <c r="IU167" s="190"/>
    </row>
    <row r="168" spans="1:255" ht="12.75">
      <c r="A168" s="188"/>
      <c r="B168" s="188"/>
      <c r="C168" s="188"/>
      <c r="D168" s="189"/>
      <c r="E168" s="188"/>
      <c r="F168" s="188"/>
      <c r="G168" s="188"/>
      <c r="H168" s="188"/>
      <c r="I168" s="188"/>
      <c r="J168" s="190"/>
      <c r="K168" s="204"/>
      <c r="L168" s="204"/>
      <c r="M168" s="204"/>
      <c r="N168" s="190"/>
      <c r="O168" s="191"/>
      <c r="P168" s="190"/>
      <c r="Q168" s="190"/>
      <c r="R168" s="190"/>
      <c r="S168" s="190"/>
      <c r="T168" s="190"/>
      <c r="U168" s="190"/>
      <c r="V168" s="190"/>
      <c r="W168" s="190"/>
      <c r="X168" s="190"/>
      <c r="Y168" s="190"/>
      <c r="Z168" s="190"/>
      <c r="AA168" s="190"/>
      <c r="AB168" s="190"/>
      <c r="AC168" s="190"/>
      <c r="AD168" s="190"/>
      <c r="AE168" s="190"/>
      <c r="AF168" s="190"/>
      <c r="AG168" s="190"/>
      <c r="AH168" s="190"/>
      <c r="AI168" s="190"/>
      <c r="AJ168" s="190"/>
      <c r="AK168" s="190"/>
      <c r="AL168" s="190"/>
      <c r="AM168" s="190"/>
      <c r="AN168" s="190"/>
      <c r="AO168" s="190"/>
      <c r="AP168" s="190"/>
      <c r="AQ168" s="190"/>
      <c r="AR168" s="190"/>
      <c r="AS168" s="190"/>
      <c r="AT168" s="190"/>
      <c r="AU168" s="190"/>
      <c r="AV168" s="190"/>
      <c r="AW168" s="190"/>
      <c r="AX168" s="190"/>
      <c r="AY168" s="190"/>
      <c r="AZ168" s="190"/>
      <c r="BA168" s="190"/>
      <c r="BB168" s="190"/>
      <c r="BC168" s="190"/>
      <c r="BD168" s="190"/>
      <c r="BE168" s="190"/>
      <c r="BF168" s="190"/>
      <c r="BG168" s="190"/>
      <c r="BH168" s="190"/>
      <c r="BI168" s="190"/>
      <c r="BJ168" s="190"/>
      <c r="BK168" s="190"/>
      <c r="BL168" s="190"/>
      <c r="BM168" s="190"/>
      <c r="BN168" s="190"/>
      <c r="BO168" s="190"/>
      <c r="BP168" s="190"/>
      <c r="BQ168" s="190"/>
      <c r="BR168" s="190"/>
      <c r="BS168" s="190"/>
      <c r="BT168" s="190"/>
      <c r="BU168" s="190"/>
      <c r="BV168" s="190"/>
      <c r="BW168" s="190"/>
      <c r="BX168" s="190"/>
      <c r="BY168" s="190"/>
      <c r="BZ168" s="190"/>
      <c r="CA168" s="190"/>
      <c r="CB168" s="190"/>
      <c r="CC168" s="190"/>
      <c r="CD168" s="190"/>
      <c r="CE168" s="190"/>
      <c r="CF168" s="190"/>
      <c r="CG168" s="190"/>
      <c r="CH168" s="190"/>
      <c r="CI168" s="190"/>
      <c r="CJ168" s="190"/>
      <c r="CK168" s="190"/>
      <c r="CL168" s="190"/>
      <c r="CM168" s="190"/>
      <c r="CN168" s="190"/>
      <c r="CO168" s="190"/>
      <c r="CP168" s="190"/>
      <c r="CQ168" s="190"/>
      <c r="CR168" s="190"/>
      <c r="CS168" s="190"/>
      <c r="CT168" s="190"/>
      <c r="CU168" s="190"/>
      <c r="CV168" s="190"/>
      <c r="CW168" s="190"/>
      <c r="CX168" s="190"/>
      <c r="CY168" s="190"/>
      <c r="CZ168" s="190"/>
      <c r="DA168" s="190"/>
      <c r="DB168" s="190"/>
      <c r="DC168" s="190"/>
      <c r="DD168" s="190"/>
      <c r="DE168" s="190"/>
      <c r="DF168" s="190"/>
      <c r="DG168" s="190"/>
      <c r="DH168" s="190"/>
      <c r="DI168" s="190"/>
      <c r="DJ168" s="190"/>
      <c r="DK168" s="190"/>
      <c r="DL168" s="190"/>
      <c r="DM168" s="190"/>
      <c r="DN168" s="190"/>
      <c r="DO168" s="190"/>
      <c r="DP168" s="190"/>
      <c r="DQ168" s="190"/>
      <c r="DR168" s="190"/>
      <c r="DS168" s="190"/>
      <c r="DT168" s="190"/>
      <c r="DU168" s="190"/>
      <c r="DV168" s="190"/>
      <c r="DW168" s="190"/>
      <c r="DX168" s="190"/>
      <c r="DY168" s="190"/>
      <c r="DZ168" s="190"/>
      <c r="EA168" s="190"/>
      <c r="EB168" s="190"/>
      <c r="EC168" s="190"/>
      <c r="ED168" s="190"/>
      <c r="EE168" s="190"/>
      <c r="EF168" s="190"/>
      <c r="EG168" s="190"/>
      <c r="EH168" s="190"/>
      <c r="EI168" s="190"/>
      <c r="EJ168" s="190"/>
      <c r="EK168" s="190"/>
      <c r="EL168" s="190"/>
      <c r="EM168" s="190"/>
      <c r="EN168" s="190"/>
      <c r="EO168" s="190"/>
      <c r="EP168" s="190"/>
      <c r="EQ168" s="190"/>
      <c r="ER168" s="190"/>
      <c r="ES168" s="190"/>
      <c r="ET168" s="190"/>
      <c r="EU168" s="190"/>
      <c r="EV168" s="190"/>
      <c r="EW168" s="190"/>
      <c r="EX168" s="190"/>
      <c r="EY168" s="190"/>
      <c r="EZ168" s="190"/>
      <c r="FA168" s="190"/>
      <c r="FB168" s="190"/>
      <c r="FC168" s="190"/>
      <c r="FD168" s="190"/>
      <c r="FE168" s="190"/>
      <c r="FF168" s="190"/>
      <c r="FG168" s="190"/>
      <c r="FH168" s="190"/>
      <c r="FI168" s="190"/>
      <c r="FJ168" s="190"/>
      <c r="FK168" s="190"/>
      <c r="FL168" s="190"/>
      <c r="FM168" s="190"/>
      <c r="FN168" s="190"/>
      <c r="FO168" s="190"/>
      <c r="FP168" s="190"/>
      <c r="FQ168" s="190"/>
      <c r="FR168" s="190"/>
      <c r="FS168" s="190"/>
      <c r="FT168" s="190"/>
      <c r="FU168" s="190"/>
      <c r="FV168" s="190"/>
      <c r="FW168" s="190"/>
      <c r="FX168" s="190"/>
      <c r="FY168" s="190"/>
      <c r="FZ168" s="190"/>
      <c r="GA168" s="190"/>
      <c r="GB168" s="190"/>
      <c r="GC168" s="190"/>
      <c r="GD168" s="190"/>
      <c r="GE168" s="190"/>
      <c r="GF168" s="190"/>
      <c r="GG168" s="190"/>
      <c r="GH168" s="190"/>
      <c r="GI168" s="190"/>
      <c r="GJ168" s="190"/>
      <c r="GK168" s="190"/>
      <c r="GL168" s="190"/>
      <c r="GM168" s="190"/>
      <c r="GN168" s="190"/>
      <c r="GO168" s="190"/>
      <c r="GP168" s="190"/>
      <c r="GQ168" s="190"/>
      <c r="GR168" s="190"/>
      <c r="GS168" s="190"/>
      <c r="GT168" s="190"/>
      <c r="GU168" s="190"/>
      <c r="GV168" s="190"/>
      <c r="GW168" s="190"/>
      <c r="GX168" s="190"/>
      <c r="GY168" s="190"/>
      <c r="GZ168" s="190"/>
      <c r="HA168" s="190"/>
      <c r="HB168" s="190"/>
      <c r="HC168" s="190"/>
      <c r="HD168" s="190"/>
      <c r="HE168" s="190"/>
      <c r="HF168" s="190"/>
      <c r="HG168" s="190"/>
      <c r="HH168" s="190"/>
      <c r="HI168" s="190"/>
      <c r="HJ168" s="190"/>
      <c r="HK168" s="190"/>
      <c r="HL168" s="190"/>
      <c r="HM168" s="190"/>
      <c r="HN168" s="190"/>
      <c r="HO168" s="190"/>
      <c r="HP168" s="190"/>
      <c r="HQ168" s="190"/>
      <c r="HR168" s="190"/>
      <c r="HS168" s="190"/>
      <c r="HT168" s="190"/>
      <c r="HU168" s="190"/>
      <c r="HV168" s="190"/>
      <c r="HW168" s="190"/>
      <c r="HX168" s="190"/>
      <c r="HY168" s="190"/>
      <c r="HZ168" s="190"/>
      <c r="IA168" s="190"/>
      <c r="IB168" s="190"/>
      <c r="IC168" s="190"/>
      <c r="ID168" s="190"/>
      <c r="IE168" s="190"/>
      <c r="IF168" s="190"/>
      <c r="IG168" s="190"/>
      <c r="IH168" s="190"/>
      <c r="II168" s="190"/>
      <c r="IJ168" s="190"/>
      <c r="IK168" s="190"/>
      <c r="IL168" s="190"/>
      <c r="IM168" s="190"/>
      <c r="IN168" s="190"/>
      <c r="IO168" s="190"/>
      <c r="IP168" s="190"/>
      <c r="IQ168" s="190"/>
      <c r="IR168" s="190"/>
      <c r="IS168" s="190"/>
      <c r="IT168" s="190"/>
      <c r="IU168" s="190"/>
    </row>
    <row r="169" spans="1:255" ht="12.75">
      <c r="A169" s="188"/>
      <c r="B169" s="188"/>
      <c r="C169" s="188"/>
      <c r="D169" s="189"/>
      <c r="E169" s="188"/>
      <c r="F169" s="188"/>
      <c r="G169" s="188"/>
      <c r="H169" s="188"/>
      <c r="I169" s="188"/>
      <c r="J169" s="190"/>
      <c r="K169" s="204"/>
      <c r="L169" s="204"/>
      <c r="M169" s="204"/>
      <c r="N169" s="190"/>
      <c r="O169" s="191"/>
      <c r="P169" s="190"/>
      <c r="Q169" s="190"/>
      <c r="R169" s="190"/>
      <c r="S169" s="190"/>
      <c r="T169" s="190"/>
      <c r="U169" s="190"/>
      <c r="V169" s="190"/>
      <c r="W169" s="190"/>
      <c r="X169" s="190"/>
      <c r="Y169" s="190"/>
      <c r="Z169" s="190"/>
      <c r="AA169" s="190"/>
      <c r="AB169" s="190"/>
      <c r="AC169" s="190"/>
      <c r="AD169" s="190"/>
      <c r="AE169" s="190"/>
      <c r="AF169" s="190"/>
      <c r="AG169" s="190"/>
      <c r="AH169" s="190"/>
      <c r="AI169" s="190"/>
      <c r="AJ169" s="190"/>
      <c r="AK169" s="190"/>
      <c r="AL169" s="190"/>
      <c r="AM169" s="190"/>
      <c r="AN169" s="190"/>
      <c r="AO169" s="190"/>
      <c r="AP169" s="190"/>
      <c r="AQ169" s="190"/>
      <c r="AR169" s="190"/>
      <c r="AS169" s="190"/>
      <c r="AT169" s="190"/>
      <c r="AU169" s="190"/>
      <c r="AV169" s="190"/>
      <c r="AW169" s="190"/>
      <c r="AX169" s="190"/>
      <c r="AY169" s="190"/>
      <c r="AZ169" s="190"/>
      <c r="BA169" s="190"/>
      <c r="BB169" s="190"/>
      <c r="BC169" s="190"/>
      <c r="BD169" s="190"/>
      <c r="BE169" s="190"/>
      <c r="BF169" s="190"/>
      <c r="BG169" s="190"/>
      <c r="BH169" s="190"/>
      <c r="BI169" s="190"/>
      <c r="BJ169" s="190"/>
      <c r="BK169" s="190"/>
      <c r="BL169" s="190"/>
      <c r="BM169" s="190"/>
      <c r="BN169" s="190"/>
      <c r="BO169" s="190"/>
      <c r="BP169" s="190"/>
      <c r="BQ169" s="190"/>
      <c r="BR169" s="190"/>
      <c r="BS169" s="190"/>
      <c r="BT169" s="190"/>
      <c r="BU169" s="190"/>
      <c r="BV169" s="190"/>
      <c r="BW169" s="190"/>
      <c r="BX169" s="190"/>
      <c r="BY169" s="190"/>
      <c r="BZ169" s="190"/>
      <c r="CA169" s="190"/>
      <c r="CB169" s="190"/>
      <c r="CC169" s="190"/>
      <c r="CD169" s="190"/>
      <c r="CE169" s="190"/>
      <c r="CF169" s="190"/>
      <c r="CG169" s="190"/>
      <c r="CH169" s="190"/>
      <c r="CI169" s="190"/>
      <c r="CJ169" s="190"/>
      <c r="CK169" s="190"/>
      <c r="CL169" s="190"/>
      <c r="CM169" s="190"/>
      <c r="CN169" s="190"/>
      <c r="CO169" s="190"/>
      <c r="CP169" s="190"/>
      <c r="CQ169" s="190"/>
      <c r="CR169" s="190"/>
      <c r="CS169" s="190"/>
      <c r="CT169" s="190"/>
      <c r="CU169" s="190"/>
      <c r="CV169" s="190"/>
      <c r="CW169" s="190"/>
      <c r="CX169" s="190"/>
      <c r="CY169" s="190"/>
      <c r="CZ169" s="190"/>
      <c r="DA169" s="190"/>
      <c r="DB169" s="190"/>
      <c r="DC169" s="190"/>
      <c r="DD169" s="190"/>
      <c r="DE169" s="190"/>
      <c r="DF169" s="190"/>
      <c r="DG169" s="190"/>
      <c r="DH169" s="190"/>
      <c r="DI169" s="190"/>
      <c r="DJ169" s="190"/>
      <c r="DK169" s="190"/>
      <c r="DL169" s="190"/>
      <c r="DM169" s="190"/>
      <c r="DN169" s="190"/>
      <c r="DO169" s="190"/>
      <c r="DP169" s="190"/>
      <c r="DQ169" s="190"/>
      <c r="DR169" s="190"/>
      <c r="DS169" s="190"/>
      <c r="DT169" s="190"/>
      <c r="DU169" s="190"/>
      <c r="DV169" s="190"/>
      <c r="DW169" s="190"/>
      <c r="DX169" s="190"/>
      <c r="DY169" s="190"/>
      <c r="DZ169" s="190"/>
      <c r="EA169" s="190"/>
      <c r="EB169" s="190"/>
      <c r="EC169" s="190"/>
      <c r="ED169" s="190"/>
      <c r="EE169" s="190"/>
      <c r="EF169" s="190"/>
      <c r="EG169" s="190"/>
      <c r="EH169" s="190"/>
      <c r="EI169" s="190"/>
      <c r="EJ169" s="190"/>
      <c r="EK169" s="190"/>
      <c r="EL169" s="190"/>
      <c r="EM169" s="190"/>
      <c r="EN169" s="190"/>
      <c r="EO169" s="190"/>
      <c r="EP169" s="190"/>
      <c r="EQ169" s="190"/>
      <c r="ER169" s="190"/>
      <c r="ES169" s="190"/>
      <c r="ET169" s="190"/>
      <c r="EU169" s="190"/>
      <c r="EV169" s="190"/>
      <c r="EW169" s="190"/>
      <c r="EX169" s="190"/>
      <c r="EY169" s="190"/>
      <c r="EZ169" s="190"/>
      <c r="FA169" s="190"/>
      <c r="FB169" s="190"/>
      <c r="FC169" s="190"/>
      <c r="FD169" s="190"/>
      <c r="FE169" s="190"/>
      <c r="FF169" s="190"/>
      <c r="FG169" s="190"/>
      <c r="FH169" s="190"/>
      <c r="FI169" s="190"/>
      <c r="FJ169" s="190"/>
      <c r="FK169" s="190"/>
      <c r="FL169" s="190"/>
      <c r="FM169" s="190"/>
      <c r="FN169" s="190"/>
      <c r="FO169" s="190"/>
      <c r="FP169" s="190"/>
      <c r="FQ169" s="190"/>
      <c r="FR169" s="190"/>
      <c r="FS169" s="190"/>
      <c r="FT169" s="190"/>
      <c r="FU169" s="190"/>
      <c r="FV169" s="190"/>
      <c r="FW169" s="190"/>
      <c r="FX169" s="190"/>
      <c r="FY169" s="190"/>
      <c r="FZ169" s="190"/>
      <c r="GA169" s="190"/>
      <c r="GB169" s="190"/>
      <c r="GC169" s="190"/>
      <c r="GD169" s="190"/>
      <c r="GE169" s="190"/>
      <c r="GF169" s="190"/>
      <c r="GG169" s="190"/>
      <c r="GH169" s="190"/>
      <c r="GI169" s="190"/>
      <c r="GJ169" s="190"/>
      <c r="GK169" s="190"/>
      <c r="GL169" s="190"/>
      <c r="GM169" s="190"/>
      <c r="GN169" s="190"/>
      <c r="GO169" s="190"/>
      <c r="GP169" s="190"/>
      <c r="GQ169" s="190"/>
      <c r="GR169" s="190"/>
      <c r="GS169" s="190"/>
      <c r="GT169" s="190"/>
      <c r="GU169" s="190"/>
      <c r="GV169" s="190"/>
      <c r="GW169" s="190"/>
      <c r="GX169" s="190"/>
      <c r="GY169" s="190"/>
      <c r="GZ169" s="190"/>
      <c r="HA169" s="190"/>
      <c r="HB169" s="190"/>
      <c r="HC169" s="190"/>
      <c r="HD169" s="190"/>
      <c r="HE169" s="190"/>
      <c r="HF169" s="190"/>
      <c r="HG169" s="190"/>
      <c r="HH169" s="190"/>
      <c r="HI169" s="190"/>
      <c r="HJ169" s="190"/>
      <c r="HK169" s="190"/>
      <c r="HL169" s="190"/>
      <c r="HM169" s="190"/>
      <c r="HN169" s="190"/>
      <c r="HO169" s="190"/>
      <c r="HP169" s="190"/>
      <c r="HQ169" s="190"/>
      <c r="HR169" s="190"/>
      <c r="HS169" s="190"/>
      <c r="HT169" s="190"/>
      <c r="HU169" s="190"/>
      <c r="HV169" s="190"/>
      <c r="HW169" s="190"/>
      <c r="HX169" s="190"/>
      <c r="HY169" s="190"/>
      <c r="HZ169" s="190"/>
      <c r="IA169" s="190"/>
      <c r="IB169" s="190"/>
      <c r="IC169" s="190"/>
      <c r="ID169" s="190"/>
      <c r="IE169" s="190"/>
      <c r="IF169" s="190"/>
      <c r="IG169" s="190"/>
      <c r="IH169" s="190"/>
      <c r="II169" s="190"/>
      <c r="IJ169" s="190"/>
      <c r="IK169" s="190"/>
      <c r="IL169" s="190"/>
      <c r="IM169" s="190"/>
      <c r="IN169" s="190"/>
      <c r="IO169" s="190"/>
      <c r="IP169" s="190"/>
      <c r="IQ169" s="190"/>
      <c r="IR169" s="190"/>
      <c r="IS169" s="190"/>
      <c r="IT169" s="190"/>
      <c r="IU169" s="190"/>
    </row>
    <row r="170" spans="1:255" ht="12.75">
      <c r="A170" s="188"/>
      <c r="B170" s="188"/>
      <c r="C170" s="188"/>
      <c r="D170" s="189"/>
      <c r="E170" s="188"/>
      <c r="F170" s="188"/>
      <c r="G170" s="188"/>
      <c r="H170" s="188"/>
      <c r="I170" s="188"/>
      <c r="J170" s="190"/>
      <c r="K170" s="204"/>
      <c r="L170" s="204"/>
      <c r="M170" s="204"/>
      <c r="N170" s="190"/>
      <c r="O170" s="191"/>
      <c r="P170" s="190"/>
      <c r="Q170" s="190"/>
      <c r="R170" s="190"/>
      <c r="S170" s="190"/>
      <c r="T170" s="190"/>
      <c r="U170" s="190"/>
      <c r="V170" s="190"/>
      <c r="W170" s="190"/>
      <c r="X170" s="190"/>
      <c r="Y170" s="190"/>
      <c r="Z170" s="190"/>
      <c r="AA170" s="190"/>
      <c r="AB170" s="190"/>
      <c r="AC170" s="190"/>
      <c r="AD170" s="190"/>
      <c r="AE170" s="190"/>
      <c r="AF170" s="190"/>
      <c r="AG170" s="190"/>
      <c r="AH170" s="190"/>
      <c r="AI170" s="190"/>
      <c r="AJ170" s="190"/>
      <c r="AK170" s="190"/>
      <c r="AL170" s="190"/>
      <c r="AM170" s="190"/>
      <c r="AN170" s="190"/>
      <c r="AO170" s="190"/>
      <c r="AP170" s="190"/>
      <c r="AQ170" s="190"/>
      <c r="AR170" s="190"/>
      <c r="AS170" s="190"/>
      <c r="AT170" s="190"/>
      <c r="AU170" s="190"/>
      <c r="AV170" s="190"/>
      <c r="AW170" s="190"/>
      <c r="AX170" s="190"/>
      <c r="AY170" s="190"/>
      <c r="AZ170" s="190"/>
      <c r="BA170" s="190"/>
      <c r="BB170" s="190"/>
      <c r="BC170" s="190"/>
      <c r="BD170" s="190"/>
      <c r="BE170" s="190"/>
      <c r="BF170" s="190"/>
      <c r="BG170" s="190"/>
      <c r="BH170" s="190"/>
      <c r="BI170" s="190"/>
      <c r="BJ170" s="190"/>
      <c r="BK170" s="190"/>
      <c r="BL170" s="190"/>
      <c r="BM170" s="190"/>
      <c r="BN170" s="190"/>
      <c r="BO170" s="190"/>
      <c r="BP170" s="190"/>
      <c r="BQ170" s="190"/>
      <c r="BR170" s="190"/>
      <c r="BS170" s="190"/>
      <c r="BT170" s="190"/>
      <c r="BU170" s="190"/>
      <c r="BV170" s="190"/>
      <c r="BW170" s="190"/>
      <c r="BX170" s="190"/>
      <c r="BY170" s="190"/>
      <c r="BZ170" s="190"/>
      <c r="CA170" s="190"/>
      <c r="CB170" s="190"/>
      <c r="CC170" s="190"/>
      <c r="CD170" s="190"/>
      <c r="CE170" s="190"/>
      <c r="CF170" s="190"/>
      <c r="CG170" s="190"/>
      <c r="CH170" s="190"/>
      <c r="CI170" s="190"/>
      <c r="CJ170" s="190"/>
      <c r="CK170" s="190"/>
      <c r="CL170" s="190"/>
      <c r="CM170" s="190"/>
      <c r="CN170" s="190"/>
      <c r="CO170" s="190"/>
      <c r="CP170" s="190"/>
      <c r="CQ170" s="190"/>
      <c r="CR170" s="190"/>
      <c r="CS170" s="190"/>
      <c r="CT170" s="190"/>
      <c r="CU170" s="190"/>
      <c r="CV170" s="190"/>
      <c r="CW170" s="190"/>
      <c r="CX170" s="190"/>
      <c r="CY170" s="190"/>
      <c r="CZ170" s="190"/>
      <c r="DA170" s="190"/>
      <c r="DB170" s="190"/>
      <c r="DC170" s="190"/>
      <c r="DD170" s="190"/>
      <c r="DE170" s="190"/>
      <c r="DF170" s="190"/>
      <c r="DG170" s="190"/>
      <c r="DH170" s="190"/>
      <c r="DI170" s="190"/>
      <c r="DJ170" s="190"/>
      <c r="DK170" s="190"/>
      <c r="DL170" s="190"/>
      <c r="DM170" s="190"/>
      <c r="DN170" s="190"/>
      <c r="DO170" s="190"/>
      <c r="DP170" s="190"/>
      <c r="DQ170" s="190"/>
      <c r="DR170" s="190"/>
      <c r="DS170" s="190"/>
      <c r="DT170" s="190"/>
      <c r="DU170" s="190"/>
      <c r="DV170" s="190"/>
      <c r="DW170" s="190"/>
      <c r="DX170" s="190"/>
      <c r="DY170" s="190"/>
      <c r="DZ170" s="190"/>
      <c r="EA170" s="190"/>
      <c r="EB170" s="190"/>
      <c r="EC170" s="190"/>
      <c r="ED170" s="190"/>
      <c r="EE170" s="190"/>
      <c r="EF170" s="190"/>
      <c r="EG170" s="190"/>
      <c r="EH170" s="190"/>
      <c r="EI170" s="190"/>
      <c r="EJ170" s="190"/>
      <c r="EK170" s="190"/>
      <c r="EL170" s="190"/>
      <c r="EM170" s="190"/>
      <c r="EN170" s="190"/>
      <c r="EO170" s="190"/>
      <c r="EP170" s="190"/>
      <c r="EQ170" s="190"/>
      <c r="ER170" s="190"/>
      <c r="ES170" s="190"/>
      <c r="ET170" s="190"/>
      <c r="EU170" s="190"/>
      <c r="EV170" s="190"/>
      <c r="EW170" s="190"/>
      <c r="EX170" s="190"/>
      <c r="EY170" s="190"/>
      <c r="EZ170" s="190"/>
      <c r="FA170" s="190"/>
      <c r="FB170" s="190"/>
      <c r="FC170" s="190"/>
      <c r="FD170" s="190"/>
      <c r="FE170" s="190"/>
      <c r="FF170" s="190"/>
      <c r="FG170" s="190"/>
      <c r="FH170" s="190"/>
      <c r="FI170" s="190"/>
      <c r="FJ170" s="190"/>
      <c r="FK170" s="190"/>
      <c r="FL170" s="190"/>
      <c r="FM170" s="190"/>
      <c r="FN170" s="190"/>
      <c r="FO170" s="190"/>
      <c r="FP170" s="190"/>
      <c r="FQ170" s="190"/>
      <c r="FR170" s="190"/>
      <c r="FS170" s="190"/>
      <c r="FT170" s="190"/>
      <c r="FU170" s="190"/>
      <c r="FV170" s="190"/>
      <c r="FW170" s="190"/>
      <c r="FX170" s="190"/>
      <c r="FY170" s="190"/>
      <c r="FZ170" s="190"/>
      <c r="GA170" s="190"/>
      <c r="GB170" s="190"/>
      <c r="GC170" s="190"/>
      <c r="GD170" s="190"/>
      <c r="GE170" s="190"/>
      <c r="GF170" s="190"/>
      <c r="GG170" s="190"/>
      <c r="GH170" s="190"/>
      <c r="GI170" s="190"/>
      <c r="GJ170" s="190"/>
      <c r="GK170" s="190"/>
      <c r="GL170" s="190"/>
      <c r="GM170" s="190"/>
      <c r="GN170" s="190"/>
      <c r="GO170" s="190"/>
      <c r="GP170" s="190"/>
      <c r="GQ170" s="190"/>
      <c r="GR170" s="190"/>
      <c r="GS170" s="190"/>
      <c r="GT170" s="190"/>
      <c r="GU170" s="190"/>
      <c r="GV170" s="190"/>
      <c r="GW170" s="190"/>
      <c r="GX170" s="190"/>
      <c r="GY170" s="190"/>
      <c r="GZ170" s="190"/>
      <c r="HA170" s="190"/>
      <c r="HB170" s="190"/>
      <c r="HC170" s="190"/>
      <c r="HD170" s="190"/>
      <c r="HE170" s="190"/>
      <c r="HF170" s="190"/>
      <c r="HG170" s="190"/>
      <c r="HH170" s="190"/>
      <c r="HI170" s="190"/>
      <c r="HJ170" s="190"/>
      <c r="HK170" s="190"/>
      <c r="HL170" s="190"/>
      <c r="HM170" s="190"/>
      <c r="HN170" s="190"/>
      <c r="HO170" s="190"/>
      <c r="HP170" s="190"/>
      <c r="HQ170" s="190"/>
      <c r="HR170" s="190"/>
      <c r="HS170" s="190"/>
      <c r="HT170" s="190"/>
      <c r="HU170" s="190"/>
      <c r="HV170" s="190"/>
      <c r="HW170" s="190"/>
      <c r="HX170" s="190"/>
      <c r="HY170" s="190"/>
      <c r="HZ170" s="190"/>
      <c r="IA170" s="190"/>
      <c r="IB170" s="190"/>
      <c r="IC170" s="190"/>
      <c r="ID170" s="190"/>
      <c r="IE170" s="190"/>
      <c r="IF170" s="190"/>
      <c r="IG170" s="190"/>
      <c r="IH170" s="190"/>
      <c r="II170" s="190"/>
      <c r="IJ170" s="190"/>
      <c r="IK170" s="190"/>
      <c r="IL170" s="190"/>
      <c r="IM170" s="190"/>
      <c r="IN170" s="190"/>
      <c r="IO170" s="190"/>
      <c r="IP170" s="190"/>
      <c r="IQ170" s="190"/>
      <c r="IR170" s="190"/>
      <c r="IS170" s="190"/>
      <c r="IT170" s="190"/>
      <c r="IU170" s="190"/>
    </row>
    <row r="171" spans="1:255" ht="12.75">
      <c r="A171" s="188"/>
      <c r="B171" s="188"/>
      <c r="C171" s="188"/>
      <c r="D171" s="189"/>
      <c r="E171" s="188"/>
      <c r="F171" s="188"/>
      <c r="G171" s="188"/>
      <c r="H171" s="188"/>
      <c r="I171" s="188"/>
      <c r="J171" s="190"/>
      <c r="K171" s="204"/>
      <c r="L171" s="204"/>
      <c r="M171" s="204"/>
      <c r="N171" s="190"/>
      <c r="O171" s="191"/>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0"/>
      <c r="BQ171" s="190"/>
      <c r="BR171" s="190"/>
      <c r="BS171" s="190"/>
      <c r="BT171" s="190"/>
      <c r="BU171" s="190"/>
      <c r="BV171" s="190"/>
      <c r="BW171" s="190"/>
      <c r="BX171" s="190"/>
      <c r="BY171" s="190"/>
      <c r="BZ171" s="190"/>
      <c r="CA171" s="190"/>
      <c r="CB171" s="190"/>
      <c r="CC171" s="190"/>
      <c r="CD171" s="190"/>
      <c r="CE171" s="190"/>
      <c r="CF171" s="190"/>
      <c r="CG171" s="190"/>
      <c r="CH171" s="190"/>
      <c r="CI171" s="190"/>
      <c r="CJ171" s="190"/>
      <c r="CK171" s="190"/>
      <c r="CL171" s="190"/>
      <c r="CM171" s="190"/>
      <c r="CN171" s="190"/>
      <c r="CO171" s="190"/>
      <c r="CP171" s="190"/>
      <c r="CQ171" s="190"/>
      <c r="CR171" s="190"/>
      <c r="CS171" s="190"/>
      <c r="CT171" s="190"/>
      <c r="CU171" s="190"/>
      <c r="CV171" s="190"/>
      <c r="CW171" s="190"/>
      <c r="CX171" s="190"/>
      <c r="CY171" s="190"/>
      <c r="CZ171" s="190"/>
      <c r="DA171" s="190"/>
      <c r="DB171" s="190"/>
      <c r="DC171" s="190"/>
      <c r="DD171" s="190"/>
      <c r="DE171" s="190"/>
      <c r="DF171" s="190"/>
      <c r="DG171" s="190"/>
      <c r="DH171" s="190"/>
      <c r="DI171" s="190"/>
      <c r="DJ171" s="190"/>
      <c r="DK171" s="190"/>
      <c r="DL171" s="190"/>
      <c r="DM171" s="190"/>
      <c r="DN171" s="190"/>
      <c r="DO171" s="190"/>
      <c r="DP171" s="190"/>
      <c r="DQ171" s="190"/>
      <c r="DR171" s="190"/>
      <c r="DS171" s="190"/>
      <c r="DT171" s="190"/>
      <c r="DU171" s="190"/>
      <c r="DV171" s="190"/>
      <c r="DW171" s="190"/>
      <c r="DX171" s="190"/>
      <c r="DY171" s="190"/>
      <c r="DZ171" s="190"/>
      <c r="EA171" s="190"/>
      <c r="EB171" s="190"/>
      <c r="EC171" s="190"/>
      <c r="ED171" s="190"/>
      <c r="EE171" s="190"/>
      <c r="EF171" s="190"/>
      <c r="EG171" s="190"/>
      <c r="EH171" s="190"/>
      <c r="EI171" s="190"/>
      <c r="EJ171" s="190"/>
      <c r="EK171" s="190"/>
      <c r="EL171" s="190"/>
      <c r="EM171" s="190"/>
      <c r="EN171" s="190"/>
      <c r="EO171" s="190"/>
      <c r="EP171" s="190"/>
      <c r="EQ171" s="190"/>
      <c r="ER171" s="190"/>
      <c r="ES171" s="190"/>
      <c r="ET171" s="190"/>
      <c r="EU171" s="190"/>
      <c r="EV171" s="190"/>
      <c r="EW171" s="190"/>
      <c r="EX171" s="190"/>
      <c r="EY171" s="190"/>
      <c r="EZ171" s="190"/>
      <c r="FA171" s="190"/>
      <c r="FB171" s="190"/>
      <c r="FC171" s="190"/>
      <c r="FD171" s="190"/>
      <c r="FE171" s="190"/>
      <c r="FF171" s="190"/>
      <c r="FG171" s="190"/>
      <c r="FH171" s="190"/>
      <c r="FI171" s="190"/>
      <c r="FJ171" s="190"/>
      <c r="FK171" s="190"/>
      <c r="FL171" s="190"/>
      <c r="FM171" s="190"/>
      <c r="FN171" s="190"/>
      <c r="FO171" s="190"/>
      <c r="FP171" s="190"/>
      <c r="FQ171" s="190"/>
      <c r="FR171" s="190"/>
      <c r="FS171" s="190"/>
      <c r="FT171" s="190"/>
      <c r="FU171" s="190"/>
      <c r="FV171" s="190"/>
      <c r="FW171" s="190"/>
      <c r="FX171" s="190"/>
      <c r="FY171" s="190"/>
      <c r="FZ171" s="190"/>
      <c r="GA171" s="190"/>
      <c r="GB171" s="190"/>
      <c r="GC171" s="190"/>
      <c r="GD171" s="190"/>
      <c r="GE171" s="190"/>
      <c r="GF171" s="190"/>
      <c r="GG171" s="190"/>
      <c r="GH171" s="190"/>
      <c r="GI171" s="190"/>
      <c r="GJ171" s="190"/>
      <c r="GK171" s="190"/>
      <c r="GL171" s="190"/>
      <c r="GM171" s="190"/>
      <c r="GN171" s="190"/>
      <c r="GO171" s="190"/>
      <c r="GP171" s="190"/>
      <c r="GQ171" s="190"/>
      <c r="GR171" s="190"/>
      <c r="GS171" s="190"/>
      <c r="GT171" s="190"/>
      <c r="GU171" s="190"/>
      <c r="GV171" s="190"/>
      <c r="GW171" s="190"/>
      <c r="GX171" s="190"/>
      <c r="GY171" s="190"/>
      <c r="GZ171" s="190"/>
      <c r="HA171" s="190"/>
      <c r="HB171" s="190"/>
      <c r="HC171" s="190"/>
      <c r="HD171" s="190"/>
      <c r="HE171" s="190"/>
      <c r="HF171" s="190"/>
      <c r="HG171" s="190"/>
      <c r="HH171" s="190"/>
      <c r="HI171" s="190"/>
      <c r="HJ171" s="190"/>
      <c r="HK171" s="190"/>
      <c r="HL171" s="190"/>
      <c r="HM171" s="190"/>
      <c r="HN171" s="190"/>
      <c r="HO171" s="190"/>
      <c r="HP171" s="190"/>
      <c r="HQ171" s="190"/>
      <c r="HR171" s="190"/>
      <c r="HS171" s="190"/>
      <c r="HT171" s="190"/>
      <c r="HU171" s="190"/>
      <c r="HV171" s="190"/>
      <c r="HW171" s="190"/>
      <c r="HX171" s="190"/>
      <c r="HY171" s="190"/>
      <c r="HZ171" s="190"/>
      <c r="IA171" s="190"/>
      <c r="IB171" s="190"/>
      <c r="IC171" s="190"/>
      <c r="ID171" s="190"/>
      <c r="IE171" s="190"/>
      <c r="IF171" s="190"/>
      <c r="IG171" s="190"/>
      <c r="IH171" s="190"/>
      <c r="II171" s="190"/>
      <c r="IJ171" s="190"/>
      <c r="IK171" s="190"/>
      <c r="IL171" s="190"/>
      <c r="IM171" s="190"/>
      <c r="IN171" s="190"/>
      <c r="IO171" s="190"/>
      <c r="IP171" s="190"/>
      <c r="IQ171" s="190"/>
      <c r="IR171" s="190"/>
      <c r="IS171" s="190"/>
      <c r="IT171" s="190"/>
      <c r="IU171" s="190"/>
    </row>
    <row r="172" spans="1:255" ht="12.75">
      <c r="A172" s="188"/>
      <c r="B172" s="188"/>
      <c r="C172" s="188"/>
      <c r="D172" s="189"/>
      <c r="E172" s="188"/>
      <c r="F172" s="188"/>
      <c r="G172" s="188"/>
      <c r="H172" s="188"/>
      <c r="I172" s="188"/>
      <c r="J172" s="190"/>
      <c r="K172" s="204"/>
      <c r="L172" s="204"/>
      <c r="M172" s="204"/>
      <c r="N172" s="190"/>
      <c r="O172" s="191"/>
      <c r="P172" s="190"/>
      <c r="Q172" s="190"/>
      <c r="R172" s="190"/>
      <c r="S172" s="190"/>
      <c r="T172" s="190"/>
      <c r="U172" s="190"/>
      <c r="V172" s="190"/>
      <c r="W172" s="190"/>
      <c r="X172" s="190"/>
      <c r="Y172" s="190"/>
      <c r="Z172" s="190"/>
      <c r="AA172" s="190"/>
      <c r="AB172" s="190"/>
      <c r="AC172" s="190"/>
      <c r="AD172" s="190"/>
      <c r="AE172" s="190"/>
      <c r="AF172" s="190"/>
      <c r="AG172" s="190"/>
      <c r="AH172" s="190"/>
      <c r="AI172" s="190"/>
      <c r="AJ172" s="190"/>
      <c r="AK172" s="190"/>
      <c r="AL172" s="190"/>
      <c r="AM172" s="190"/>
      <c r="AN172" s="190"/>
      <c r="AO172" s="190"/>
      <c r="AP172" s="190"/>
      <c r="AQ172" s="190"/>
      <c r="AR172" s="190"/>
      <c r="AS172" s="190"/>
      <c r="AT172" s="190"/>
      <c r="AU172" s="190"/>
      <c r="AV172" s="190"/>
      <c r="AW172" s="190"/>
      <c r="AX172" s="190"/>
      <c r="AY172" s="190"/>
      <c r="AZ172" s="190"/>
      <c r="BA172" s="190"/>
      <c r="BB172" s="190"/>
      <c r="BC172" s="190"/>
      <c r="BD172" s="190"/>
      <c r="BE172" s="190"/>
      <c r="BF172" s="190"/>
      <c r="BG172" s="190"/>
      <c r="BH172" s="190"/>
      <c r="BI172" s="190"/>
      <c r="BJ172" s="190"/>
      <c r="BK172" s="190"/>
      <c r="BL172" s="190"/>
      <c r="BM172" s="190"/>
      <c r="BN172" s="190"/>
      <c r="BO172" s="190"/>
      <c r="BP172" s="190"/>
      <c r="BQ172" s="190"/>
      <c r="BR172" s="190"/>
      <c r="BS172" s="190"/>
      <c r="BT172" s="190"/>
      <c r="BU172" s="190"/>
      <c r="BV172" s="190"/>
      <c r="BW172" s="190"/>
      <c r="BX172" s="190"/>
      <c r="BY172" s="190"/>
      <c r="BZ172" s="190"/>
      <c r="CA172" s="190"/>
      <c r="CB172" s="190"/>
      <c r="CC172" s="190"/>
      <c r="CD172" s="190"/>
      <c r="CE172" s="190"/>
      <c r="CF172" s="190"/>
      <c r="CG172" s="190"/>
      <c r="CH172" s="190"/>
      <c r="CI172" s="190"/>
      <c r="CJ172" s="190"/>
      <c r="CK172" s="190"/>
      <c r="CL172" s="190"/>
      <c r="CM172" s="190"/>
      <c r="CN172" s="190"/>
      <c r="CO172" s="190"/>
      <c r="CP172" s="190"/>
      <c r="CQ172" s="190"/>
      <c r="CR172" s="190"/>
      <c r="CS172" s="190"/>
      <c r="CT172" s="190"/>
      <c r="CU172" s="190"/>
      <c r="CV172" s="190"/>
      <c r="CW172" s="190"/>
      <c r="CX172" s="190"/>
      <c r="CY172" s="190"/>
      <c r="CZ172" s="190"/>
      <c r="DA172" s="190"/>
      <c r="DB172" s="190"/>
      <c r="DC172" s="190"/>
      <c r="DD172" s="190"/>
      <c r="DE172" s="190"/>
      <c r="DF172" s="190"/>
      <c r="DG172" s="190"/>
      <c r="DH172" s="190"/>
      <c r="DI172" s="190"/>
      <c r="DJ172" s="190"/>
      <c r="DK172" s="190"/>
      <c r="DL172" s="190"/>
      <c r="DM172" s="190"/>
      <c r="DN172" s="190"/>
      <c r="DO172" s="190"/>
      <c r="DP172" s="190"/>
      <c r="DQ172" s="190"/>
      <c r="DR172" s="190"/>
      <c r="DS172" s="190"/>
      <c r="DT172" s="190"/>
      <c r="DU172" s="190"/>
      <c r="DV172" s="190"/>
      <c r="DW172" s="190"/>
      <c r="DX172" s="190"/>
      <c r="DY172" s="190"/>
      <c r="DZ172" s="190"/>
      <c r="EA172" s="190"/>
      <c r="EB172" s="190"/>
      <c r="EC172" s="190"/>
      <c r="ED172" s="190"/>
      <c r="EE172" s="190"/>
      <c r="EF172" s="190"/>
      <c r="EG172" s="190"/>
      <c r="EH172" s="190"/>
      <c r="EI172" s="190"/>
      <c r="EJ172" s="190"/>
      <c r="EK172" s="190"/>
      <c r="EL172" s="190"/>
      <c r="EM172" s="190"/>
      <c r="EN172" s="190"/>
      <c r="EO172" s="190"/>
      <c r="EP172" s="190"/>
      <c r="EQ172" s="190"/>
      <c r="ER172" s="190"/>
      <c r="ES172" s="190"/>
      <c r="ET172" s="190"/>
      <c r="EU172" s="190"/>
      <c r="EV172" s="190"/>
      <c r="EW172" s="190"/>
      <c r="EX172" s="190"/>
      <c r="EY172" s="190"/>
      <c r="EZ172" s="190"/>
      <c r="FA172" s="190"/>
      <c r="FB172" s="190"/>
      <c r="FC172" s="190"/>
      <c r="FD172" s="190"/>
      <c r="FE172" s="190"/>
      <c r="FF172" s="190"/>
      <c r="FG172" s="190"/>
      <c r="FH172" s="190"/>
      <c r="FI172" s="190"/>
      <c r="FJ172" s="190"/>
      <c r="FK172" s="190"/>
      <c r="FL172" s="190"/>
      <c r="FM172" s="190"/>
      <c r="FN172" s="190"/>
      <c r="FO172" s="190"/>
      <c r="FP172" s="190"/>
      <c r="FQ172" s="190"/>
      <c r="FR172" s="190"/>
      <c r="FS172" s="190"/>
      <c r="FT172" s="190"/>
      <c r="FU172" s="190"/>
      <c r="FV172" s="190"/>
      <c r="FW172" s="190"/>
      <c r="FX172" s="190"/>
      <c r="FY172" s="190"/>
      <c r="FZ172" s="190"/>
      <c r="GA172" s="190"/>
      <c r="GB172" s="190"/>
      <c r="GC172" s="190"/>
      <c r="GD172" s="190"/>
      <c r="GE172" s="190"/>
      <c r="GF172" s="190"/>
      <c r="GG172" s="190"/>
      <c r="GH172" s="190"/>
      <c r="GI172" s="190"/>
      <c r="GJ172" s="190"/>
      <c r="GK172" s="190"/>
      <c r="GL172" s="190"/>
      <c r="GM172" s="190"/>
      <c r="GN172" s="190"/>
      <c r="GO172" s="190"/>
      <c r="GP172" s="190"/>
      <c r="GQ172" s="190"/>
      <c r="GR172" s="190"/>
      <c r="GS172" s="190"/>
      <c r="GT172" s="190"/>
      <c r="GU172" s="190"/>
      <c r="GV172" s="190"/>
      <c r="GW172" s="190"/>
      <c r="GX172" s="190"/>
      <c r="GY172" s="190"/>
      <c r="GZ172" s="190"/>
      <c r="HA172" s="190"/>
      <c r="HB172" s="190"/>
      <c r="HC172" s="190"/>
      <c r="HD172" s="190"/>
      <c r="HE172" s="190"/>
      <c r="HF172" s="190"/>
      <c r="HG172" s="190"/>
      <c r="HH172" s="190"/>
      <c r="HI172" s="190"/>
      <c r="HJ172" s="190"/>
      <c r="HK172" s="190"/>
      <c r="HL172" s="190"/>
      <c r="HM172" s="190"/>
      <c r="HN172" s="190"/>
      <c r="HO172" s="190"/>
      <c r="HP172" s="190"/>
      <c r="HQ172" s="190"/>
      <c r="HR172" s="190"/>
      <c r="HS172" s="190"/>
      <c r="HT172" s="190"/>
      <c r="HU172" s="190"/>
      <c r="HV172" s="190"/>
      <c r="HW172" s="190"/>
      <c r="HX172" s="190"/>
      <c r="HY172" s="190"/>
      <c r="HZ172" s="190"/>
      <c r="IA172" s="190"/>
      <c r="IB172" s="190"/>
      <c r="IC172" s="190"/>
      <c r="ID172" s="190"/>
      <c r="IE172" s="190"/>
      <c r="IF172" s="190"/>
      <c r="IG172" s="190"/>
      <c r="IH172" s="190"/>
      <c r="II172" s="190"/>
      <c r="IJ172" s="190"/>
      <c r="IK172" s="190"/>
      <c r="IL172" s="190"/>
      <c r="IM172" s="190"/>
      <c r="IN172" s="190"/>
      <c r="IO172" s="190"/>
      <c r="IP172" s="190"/>
      <c r="IQ172" s="190"/>
      <c r="IR172" s="190"/>
      <c r="IS172" s="190"/>
      <c r="IT172" s="190"/>
      <c r="IU172" s="190"/>
    </row>
    <row r="173" spans="1:255" ht="12.75">
      <c r="A173" s="188"/>
      <c r="B173" s="188"/>
      <c r="C173" s="188"/>
      <c r="D173" s="189"/>
      <c r="E173" s="188"/>
      <c r="F173" s="188"/>
      <c r="G173" s="188"/>
      <c r="H173" s="188"/>
      <c r="I173" s="188"/>
      <c r="J173" s="190"/>
      <c r="K173" s="204"/>
      <c r="L173" s="204"/>
      <c r="M173" s="204"/>
      <c r="N173" s="190"/>
      <c r="O173" s="191"/>
      <c r="P173" s="190"/>
      <c r="Q173" s="190"/>
      <c r="R173" s="190"/>
      <c r="S173" s="190"/>
      <c r="T173" s="190"/>
      <c r="U173" s="190"/>
      <c r="V173" s="190"/>
      <c r="W173" s="190"/>
      <c r="X173" s="190"/>
      <c r="Y173" s="190"/>
      <c r="Z173" s="190"/>
      <c r="AA173" s="190"/>
      <c r="AB173" s="190"/>
      <c r="AC173" s="190"/>
      <c r="AD173" s="190"/>
      <c r="AE173" s="190"/>
      <c r="AF173" s="190"/>
      <c r="AG173" s="190"/>
      <c r="AH173" s="190"/>
      <c r="AI173" s="190"/>
      <c r="AJ173" s="190"/>
      <c r="AK173" s="190"/>
      <c r="AL173" s="190"/>
      <c r="AM173" s="190"/>
      <c r="AN173" s="190"/>
      <c r="AO173" s="190"/>
      <c r="AP173" s="190"/>
      <c r="AQ173" s="190"/>
      <c r="AR173" s="190"/>
      <c r="AS173" s="190"/>
      <c r="AT173" s="190"/>
      <c r="AU173" s="190"/>
      <c r="AV173" s="190"/>
      <c r="AW173" s="190"/>
      <c r="AX173" s="190"/>
      <c r="AY173" s="190"/>
      <c r="AZ173" s="190"/>
      <c r="BA173" s="190"/>
      <c r="BB173" s="190"/>
      <c r="BC173" s="190"/>
      <c r="BD173" s="190"/>
      <c r="BE173" s="190"/>
      <c r="BF173" s="190"/>
      <c r="BG173" s="190"/>
      <c r="BH173" s="190"/>
      <c r="BI173" s="190"/>
      <c r="BJ173" s="190"/>
      <c r="BK173" s="190"/>
      <c r="BL173" s="190"/>
      <c r="BM173" s="190"/>
      <c r="BN173" s="190"/>
      <c r="BO173" s="190"/>
      <c r="BP173" s="190"/>
      <c r="BQ173" s="190"/>
      <c r="BR173" s="190"/>
      <c r="BS173" s="190"/>
      <c r="BT173" s="190"/>
      <c r="BU173" s="190"/>
      <c r="BV173" s="190"/>
      <c r="BW173" s="190"/>
      <c r="BX173" s="190"/>
      <c r="BY173" s="190"/>
      <c r="BZ173" s="190"/>
      <c r="CA173" s="190"/>
      <c r="CB173" s="190"/>
      <c r="CC173" s="190"/>
      <c r="CD173" s="190"/>
      <c r="CE173" s="190"/>
      <c r="CF173" s="190"/>
      <c r="CG173" s="190"/>
      <c r="CH173" s="190"/>
      <c r="CI173" s="190"/>
      <c r="CJ173" s="190"/>
      <c r="CK173" s="190"/>
      <c r="CL173" s="190"/>
      <c r="CM173" s="190"/>
      <c r="CN173" s="190"/>
      <c r="CO173" s="190"/>
      <c r="CP173" s="190"/>
      <c r="CQ173" s="190"/>
      <c r="CR173" s="190"/>
      <c r="CS173" s="190"/>
      <c r="CT173" s="190"/>
      <c r="CU173" s="190"/>
      <c r="CV173" s="190"/>
      <c r="CW173" s="190"/>
      <c r="CX173" s="190"/>
      <c r="CY173" s="190"/>
      <c r="CZ173" s="190"/>
      <c r="DA173" s="190"/>
      <c r="DB173" s="190"/>
      <c r="DC173" s="190"/>
      <c r="DD173" s="190"/>
      <c r="DE173" s="190"/>
      <c r="DF173" s="190"/>
      <c r="DG173" s="190"/>
      <c r="DH173" s="190"/>
      <c r="DI173" s="190"/>
      <c r="DJ173" s="190"/>
      <c r="DK173" s="190"/>
      <c r="DL173" s="190"/>
      <c r="DM173" s="190"/>
      <c r="DN173" s="190"/>
      <c r="DO173" s="190"/>
      <c r="DP173" s="190"/>
      <c r="DQ173" s="190"/>
      <c r="DR173" s="190"/>
      <c r="DS173" s="190"/>
      <c r="DT173" s="190"/>
      <c r="DU173" s="190"/>
      <c r="DV173" s="190"/>
      <c r="DW173" s="190"/>
      <c r="DX173" s="190"/>
      <c r="DY173" s="190"/>
      <c r="DZ173" s="190"/>
      <c r="EA173" s="190"/>
      <c r="EB173" s="190"/>
      <c r="EC173" s="190"/>
      <c r="ED173" s="190"/>
      <c r="EE173" s="190"/>
      <c r="EF173" s="190"/>
      <c r="EG173" s="190"/>
      <c r="EH173" s="190"/>
      <c r="EI173" s="190"/>
      <c r="EJ173" s="190"/>
      <c r="EK173" s="190"/>
      <c r="EL173" s="190"/>
      <c r="EM173" s="190"/>
      <c r="EN173" s="190"/>
      <c r="EO173" s="190"/>
      <c r="EP173" s="190"/>
      <c r="EQ173" s="190"/>
      <c r="ER173" s="190"/>
      <c r="ES173" s="190"/>
      <c r="ET173" s="190"/>
      <c r="EU173" s="190"/>
      <c r="EV173" s="190"/>
      <c r="EW173" s="190"/>
      <c r="EX173" s="190"/>
      <c r="EY173" s="190"/>
      <c r="EZ173" s="190"/>
      <c r="FA173" s="190"/>
      <c r="FB173" s="190"/>
      <c r="FC173" s="190"/>
      <c r="FD173" s="190"/>
      <c r="FE173" s="190"/>
      <c r="FF173" s="190"/>
      <c r="FG173" s="190"/>
      <c r="FH173" s="190"/>
      <c r="FI173" s="190"/>
      <c r="FJ173" s="190"/>
      <c r="FK173" s="190"/>
      <c r="FL173" s="190"/>
      <c r="FM173" s="190"/>
      <c r="FN173" s="190"/>
      <c r="FO173" s="190"/>
      <c r="FP173" s="190"/>
      <c r="FQ173" s="190"/>
      <c r="FR173" s="190"/>
      <c r="FS173" s="190"/>
      <c r="FT173" s="190"/>
      <c r="FU173" s="190"/>
      <c r="FV173" s="190"/>
      <c r="FW173" s="190"/>
      <c r="FX173" s="190"/>
      <c r="FY173" s="190"/>
      <c r="FZ173" s="190"/>
      <c r="GA173" s="190"/>
      <c r="GB173" s="190"/>
      <c r="GC173" s="190"/>
      <c r="GD173" s="190"/>
      <c r="GE173" s="190"/>
      <c r="GF173" s="190"/>
      <c r="GG173" s="190"/>
      <c r="GH173" s="190"/>
      <c r="GI173" s="190"/>
      <c r="GJ173" s="190"/>
      <c r="GK173" s="190"/>
      <c r="GL173" s="190"/>
      <c r="GM173" s="190"/>
      <c r="GN173" s="190"/>
      <c r="GO173" s="190"/>
      <c r="GP173" s="190"/>
      <c r="GQ173" s="190"/>
      <c r="GR173" s="190"/>
      <c r="GS173" s="190"/>
      <c r="GT173" s="190"/>
      <c r="GU173" s="190"/>
      <c r="GV173" s="190"/>
      <c r="GW173" s="190"/>
      <c r="GX173" s="190"/>
      <c r="GY173" s="190"/>
      <c r="GZ173" s="190"/>
      <c r="HA173" s="190"/>
      <c r="HB173" s="190"/>
      <c r="HC173" s="190"/>
      <c r="HD173" s="190"/>
      <c r="HE173" s="190"/>
      <c r="HF173" s="190"/>
      <c r="HG173" s="190"/>
      <c r="HH173" s="190"/>
      <c r="HI173" s="190"/>
      <c r="HJ173" s="190"/>
      <c r="HK173" s="190"/>
      <c r="HL173" s="190"/>
      <c r="HM173" s="190"/>
      <c r="HN173" s="190"/>
      <c r="HO173" s="190"/>
      <c r="HP173" s="190"/>
      <c r="HQ173" s="190"/>
      <c r="HR173" s="190"/>
      <c r="HS173" s="190"/>
      <c r="HT173" s="190"/>
      <c r="HU173" s="190"/>
      <c r="HV173" s="190"/>
      <c r="HW173" s="190"/>
      <c r="HX173" s="190"/>
      <c r="HY173" s="190"/>
      <c r="HZ173" s="190"/>
      <c r="IA173" s="190"/>
      <c r="IB173" s="190"/>
      <c r="IC173" s="190"/>
      <c r="ID173" s="190"/>
      <c r="IE173" s="190"/>
      <c r="IF173" s="190"/>
      <c r="IG173" s="190"/>
      <c r="IH173" s="190"/>
      <c r="II173" s="190"/>
      <c r="IJ173" s="190"/>
      <c r="IK173" s="190"/>
      <c r="IL173" s="190"/>
      <c r="IM173" s="190"/>
      <c r="IN173" s="190"/>
      <c r="IO173" s="190"/>
      <c r="IP173" s="190"/>
      <c r="IQ173" s="190"/>
      <c r="IR173" s="190"/>
      <c r="IS173" s="190"/>
      <c r="IT173" s="190"/>
      <c r="IU173" s="190"/>
    </row>
    <row r="174" spans="1:255" ht="12.75">
      <c r="A174" s="188"/>
      <c r="B174" s="188"/>
      <c r="C174" s="188"/>
      <c r="D174" s="189"/>
      <c r="E174" s="188"/>
      <c r="F174" s="188"/>
      <c r="G174" s="188"/>
      <c r="H174" s="188"/>
      <c r="I174" s="188"/>
      <c r="J174" s="190"/>
      <c r="K174" s="204"/>
      <c r="L174" s="204"/>
      <c r="M174" s="204"/>
      <c r="N174" s="190"/>
      <c r="O174" s="191"/>
      <c r="P174" s="190"/>
      <c r="Q174" s="190"/>
      <c r="R174" s="190"/>
      <c r="S174" s="190"/>
      <c r="T174" s="190"/>
      <c r="U174" s="190"/>
      <c r="V174" s="190"/>
      <c r="W174" s="190"/>
      <c r="X174" s="190"/>
      <c r="Y174" s="190"/>
      <c r="Z174" s="190"/>
      <c r="AA174" s="190"/>
      <c r="AB174" s="190"/>
      <c r="AC174" s="190"/>
      <c r="AD174" s="190"/>
      <c r="AE174" s="190"/>
      <c r="AF174" s="190"/>
      <c r="AG174" s="190"/>
      <c r="AH174" s="190"/>
      <c r="AI174" s="190"/>
      <c r="AJ174" s="190"/>
      <c r="AK174" s="190"/>
      <c r="AL174" s="190"/>
      <c r="AM174" s="190"/>
      <c r="AN174" s="190"/>
      <c r="AO174" s="190"/>
      <c r="AP174" s="190"/>
      <c r="AQ174" s="190"/>
      <c r="AR174" s="190"/>
      <c r="AS174" s="190"/>
      <c r="AT174" s="190"/>
      <c r="AU174" s="190"/>
      <c r="AV174" s="190"/>
      <c r="AW174" s="190"/>
      <c r="AX174" s="190"/>
      <c r="AY174" s="190"/>
      <c r="AZ174" s="190"/>
      <c r="BA174" s="190"/>
      <c r="BB174" s="190"/>
      <c r="BC174" s="190"/>
      <c r="BD174" s="190"/>
      <c r="BE174" s="190"/>
      <c r="BF174" s="190"/>
      <c r="BG174" s="190"/>
      <c r="BH174" s="190"/>
      <c r="BI174" s="190"/>
      <c r="BJ174" s="190"/>
      <c r="BK174" s="190"/>
      <c r="BL174" s="190"/>
      <c r="BM174" s="190"/>
      <c r="BN174" s="190"/>
      <c r="BO174" s="190"/>
      <c r="BP174" s="190"/>
      <c r="BQ174" s="190"/>
      <c r="BR174" s="190"/>
      <c r="BS174" s="190"/>
      <c r="BT174" s="190"/>
      <c r="BU174" s="190"/>
      <c r="BV174" s="190"/>
      <c r="BW174" s="190"/>
      <c r="BX174" s="190"/>
      <c r="BY174" s="190"/>
      <c r="BZ174" s="190"/>
      <c r="CA174" s="190"/>
      <c r="CB174" s="190"/>
      <c r="CC174" s="190"/>
      <c r="CD174" s="190"/>
      <c r="CE174" s="190"/>
      <c r="CF174" s="190"/>
      <c r="CG174" s="190"/>
      <c r="CH174" s="190"/>
      <c r="CI174" s="190"/>
      <c r="CJ174" s="190"/>
      <c r="CK174" s="190"/>
      <c r="CL174" s="190"/>
      <c r="CM174" s="190"/>
      <c r="CN174" s="190"/>
      <c r="CO174" s="190"/>
      <c r="CP174" s="190"/>
      <c r="CQ174" s="190"/>
      <c r="CR174" s="190"/>
      <c r="CS174" s="190"/>
      <c r="CT174" s="190"/>
      <c r="CU174" s="190"/>
      <c r="CV174" s="190"/>
      <c r="CW174" s="190"/>
      <c r="CX174" s="190"/>
      <c r="CY174" s="190"/>
      <c r="CZ174" s="190"/>
      <c r="DA174" s="190"/>
      <c r="DB174" s="190"/>
      <c r="DC174" s="190"/>
      <c r="DD174" s="190"/>
      <c r="DE174" s="190"/>
      <c r="DF174" s="190"/>
      <c r="DG174" s="190"/>
      <c r="DH174" s="190"/>
      <c r="DI174" s="190"/>
      <c r="DJ174" s="190"/>
      <c r="DK174" s="190"/>
      <c r="DL174" s="190"/>
      <c r="DM174" s="190"/>
      <c r="DN174" s="190"/>
      <c r="DO174" s="190"/>
      <c r="DP174" s="190"/>
      <c r="DQ174" s="190"/>
      <c r="DR174" s="190"/>
      <c r="DS174" s="190"/>
      <c r="DT174" s="190"/>
      <c r="DU174" s="190"/>
      <c r="DV174" s="190"/>
      <c r="DW174" s="190"/>
      <c r="DX174" s="190"/>
      <c r="DY174" s="190"/>
      <c r="DZ174" s="190"/>
      <c r="EA174" s="190"/>
      <c r="EB174" s="190"/>
      <c r="EC174" s="190"/>
      <c r="ED174" s="190"/>
      <c r="EE174" s="190"/>
      <c r="EF174" s="190"/>
      <c r="EG174" s="190"/>
      <c r="EH174" s="190"/>
      <c r="EI174" s="190"/>
      <c r="EJ174" s="190"/>
      <c r="EK174" s="190"/>
      <c r="EL174" s="190"/>
      <c r="EM174" s="190"/>
      <c r="EN174" s="190"/>
      <c r="EO174" s="190"/>
      <c r="EP174" s="190"/>
      <c r="EQ174" s="190"/>
      <c r="ER174" s="190"/>
      <c r="ES174" s="190"/>
      <c r="ET174" s="190"/>
      <c r="EU174" s="190"/>
      <c r="EV174" s="190"/>
      <c r="EW174" s="190"/>
      <c r="EX174" s="190"/>
      <c r="EY174" s="190"/>
      <c r="EZ174" s="190"/>
      <c r="FA174" s="190"/>
      <c r="FB174" s="190"/>
      <c r="FC174" s="190"/>
      <c r="FD174" s="190"/>
      <c r="FE174" s="190"/>
      <c r="FF174" s="190"/>
      <c r="FG174" s="190"/>
      <c r="FH174" s="190"/>
      <c r="FI174" s="190"/>
      <c r="FJ174" s="190"/>
      <c r="FK174" s="190"/>
      <c r="FL174" s="190"/>
      <c r="FM174" s="190"/>
      <c r="FN174" s="190"/>
      <c r="FO174" s="190"/>
      <c r="FP174" s="190"/>
      <c r="FQ174" s="190"/>
      <c r="FR174" s="190"/>
      <c r="FS174" s="190"/>
      <c r="FT174" s="190"/>
      <c r="FU174" s="190"/>
      <c r="FV174" s="190"/>
      <c r="FW174" s="190"/>
      <c r="FX174" s="190"/>
      <c r="FY174" s="190"/>
      <c r="FZ174" s="190"/>
      <c r="GA174" s="190"/>
      <c r="GB174" s="190"/>
      <c r="GC174" s="190"/>
      <c r="GD174" s="190"/>
      <c r="GE174" s="190"/>
      <c r="GF174" s="190"/>
      <c r="GG174" s="190"/>
      <c r="GH174" s="190"/>
      <c r="GI174" s="190"/>
      <c r="GJ174" s="190"/>
      <c r="GK174" s="190"/>
      <c r="GL174" s="190"/>
      <c r="GM174" s="190"/>
      <c r="GN174" s="190"/>
      <c r="GO174" s="190"/>
      <c r="GP174" s="190"/>
      <c r="GQ174" s="190"/>
      <c r="GR174" s="190"/>
      <c r="GS174" s="190"/>
      <c r="GT174" s="190"/>
      <c r="GU174" s="190"/>
      <c r="GV174" s="190"/>
      <c r="GW174" s="190"/>
      <c r="GX174" s="190"/>
      <c r="GY174" s="190"/>
      <c r="GZ174" s="190"/>
      <c r="HA174" s="190"/>
      <c r="HB174" s="190"/>
      <c r="HC174" s="190"/>
      <c r="HD174" s="190"/>
      <c r="HE174" s="190"/>
      <c r="HF174" s="190"/>
      <c r="HG174" s="190"/>
      <c r="HH174" s="190"/>
      <c r="HI174" s="190"/>
      <c r="HJ174" s="190"/>
      <c r="HK174" s="190"/>
      <c r="HL174" s="190"/>
      <c r="HM174" s="190"/>
      <c r="HN174" s="190"/>
      <c r="HO174" s="190"/>
      <c r="HP174" s="190"/>
      <c r="HQ174" s="190"/>
      <c r="HR174" s="190"/>
      <c r="HS174" s="190"/>
      <c r="HT174" s="190"/>
      <c r="HU174" s="190"/>
      <c r="HV174" s="190"/>
      <c r="HW174" s="190"/>
      <c r="HX174" s="190"/>
      <c r="HY174" s="190"/>
      <c r="HZ174" s="190"/>
      <c r="IA174" s="190"/>
      <c r="IB174" s="190"/>
      <c r="IC174" s="190"/>
      <c r="ID174" s="190"/>
      <c r="IE174" s="190"/>
      <c r="IF174" s="190"/>
      <c r="IG174" s="190"/>
      <c r="IH174" s="190"/>
      <c r="II174" s="190"/>
      <c r="IJ174" s="190"/>
      <c r="IK174" s="190"/>
      <c r="IL174" s="190"/>
      <c r="IM174" s="190"/>
      <c r="IN174" s="190"/>
      <c r="IO174" s="190"/>
      <c r="IP174" s="190"/>
      <c r="IQ174" s="190"/>
      <c r="IR174" s="190"/>
      <c r="IS174" s="190"/>
      <c r="IT174" s="190"/>
      <c r="IU174" s="190"/>
    </row>
    <row r="175" spans="1:255" ht="12.75">
      <c r="A175" s="188"/>
      <c r="B175" s="188"/>
      <c r="C175" s="188"/>
      <c r="D175" s="189"/>
      <c r="E175" s="188"/>
      <c r="F175" s="188"/>
      <c r="G175" s="188"/>
      <c r="H175" s="188"/>
      <c r="I175" s="188"/>
      <c r="J175" s="190"/>
      <c r="K175" s="204"/>
      <c r="L175" s="204"/>
      <c r="M175" s="204"/>
      <c r="N175" s="190"/>
      <c r="O175" s="191"/>
      <c r="P175" s="190"/>
      <c r="Q175" s="190"/>
      <c r="R175" s="190"/>
      <c r="S175" s="190"/>
      <c r="T175" s="190"/>
      <c r="U175" s="190"/>
      <c r="V175" s="190"/>
      <c r="W175" s="190"/>
      <c r="X175" s="190"/>
      <c r="Y175" s="190"/>
      <c r="Z175" s="190"/>
      <c r="AA175" s="190"/>
      <c r="AB175" s="190"/>
      <c r="AC175" s="190"/>
      <c r="AD175" s="190"/>
      <c r="AE175" s="190"/>
      <c r="AF175" s="190"/>
      <c r="AG175" s="190"/>
      <c r="AH175" s="190"/>
      <c r="AI175" s="190"/>
      <c r="AJ175" s="190"/>
      <c r="AK175" s="190"/>
      <c r="AL175" s="190"/>
      <c r="AM175" s="190"/>
      <c r="AN175" s="190"/>
      <c r="AO175" s="190"/>
      <c r="AP175" s="190"/>
      <c r="AQ175" s="190"/>
      <c r="AR175" s="190"/>
      <c r="AS175" s="190"/>
      <c r="AT175" s="190"/>
      <c r="AU175" s="190"/>
      <c r="AV175" s="190"/>
      <c r="AW175" s="190"/>
      <c r="AX175" s="190"/>
      <c r="AY175" s="190"/>
      <c r="AZ175" s="190"/>
      <c r="BA175" s="190"/>
      <c r="BB175" s="190"/>
      <c r="BC175" s="190"/>
      <c r="BD175" s="190"/>
      <c r="BE175" s="190"/>
      <c r="BF175" s="190"/>
      <c r="BG175" s="190"/>
      <c r="BH175" s="190"/>
      <c r="BI175" s="190"/>
      <c r="BJ175" s="190"/>
      <c r="BK175" s="190"/>
      <c r="BL175" s="190"/>
      <c r="BM175" s="190"/>
      <c r="BN175" s="190"/>
      <c r="BO175" s="190"/>
      <c r="BP175" s="190"/>
      <c r="BQ175" s="190"/>
      <c r="BR175" s="190"/>
      <c r="BS175" s="190"/>
      <c r="BT175" s="190"/>
      <c r="BU175" s="190"/>
      <c r="BV175" s="190"/>
      <c r="BW175" s="190"/>
      <c r="BX175" s="190"/>
      <c r="BY175" s="190"/>
      <c r="BZ175" s="190"/>
      <c r="CA175" s="190"/>
      <c r="CB175" s="190"/>
      <c r="CC175" s="190"/>
      <c r="CD175" s="190"/>
      <c r="CE175" s="190"/>
      <c r="CF175" s="190"/>
      <c r="CG175" s="190"/>
      <c r="CH175" s="190"/>
      <c r="CI175" s="190"/>
      <c r="CJ175" s="190"/>
      <c r="CK175" s="190"/>
      <c r="CL175" s="190"/>
      <c r="CM175" s="190"/>
      <c r="CN175" s="190"/>
      <c r="CO175" s="190"/>
      <c r="CP175" s="190"/>
      <c r="CQ175" s="190"/>
      <c r="CR175" s="190"/>
      <c r="CS175" s="190"/>
      <c r="CT175" s="190"/>
      <c r="CU175" s="190"/>
      <c r="CV175" s="190"/>
      <c r="CW175" s="190"/>
      <c r="CX175" s="190"/>
      <c r="CY175" s="190"/>
      <c r="CZ175" s="190"/>
      <c r="DA175" s="190"/>
      <c r="DB175" s="190"/>
      <c r="DC175" s="190"/>
      <c r="DD175" s="190"/>
      <c r="DE175" s="190"/>
      <c r="DF175" s="190"/>
      <c r="DG175" s="190"/>
      <c r="DH175" s="190"/>
      <c r="DI175" s="190"/>
      <c r="DJ175" s="190"/>
      <c r="DK175" s="190"/>
      <c r="DL175" s="190"/>
      <c r="DM175" s="190"/>
      <c r="DN175" s="190"/>
      <c r="DO175" s="190"/>
      <c r="DP175" s="190"/>
      <c r="DQ175" s="190"/>
      <c r="DR175" s="190"/>
      <c r="DS175" s="190"/>
      <c r="DT175" s="190"/>
      <c r="DU175" s="190"/>
      <c r="DV175" s="190"/>
      <c r="DW175" s="190"/>
      <c r="DX175" s="190"/>
      <c r="DY175" s="190"/>
      <c r="DZ175" s="190"/>
      <c r="EA175" s="190"/>
      <c r="EB175" s="190"/>
      <c r="EC175" s="190"/>
      <c r="ED175" s="190"/>
      <c r="EE175" s="190"/>
      <c r="EF175" s="190"/>
      <c r="EG175" s="190"/>
      <c r="EH175" s="190"/>
      <c r="EI175" s="190"/>
      <c r="EJ175" s="190"/>
      <c r="EK175" s="190"/>
      <c r="EL175" s="190"/>
      <c r="EM175" s="190"/>
      <c r="EN175" s="190"/>
      <c r="EO175" s="190"/>
      <c r="EP175" s="190"/>
      <c r="EQ175" s="190"/>
      <c r="ER175" s="190"/>
      <c r="ES175" s="190"/>
      <c r="ET175" s="190"/>
      <c r="EU175" s="190"/>
      <c r="EV175" s="190"/>
      <c r="EW175" s="190"/>
      <c r="EX175" s="190"/>
      <c r="EY175" s="190"/>
      <c r="EZ175" s="190"/>
      <c r="FA175" s="190"/>
      <c r="FB175" s="190"/>
      <c r="FC175" s="190"/>
      <c r="FD175" s="190"/>
      <c r="FE175" s="190"/>
      <c r="FF175" s="190"/>
      <c r="FG175" s="190"/>
      <c r="FH175" s="190"/>
      <c r="FI175" s="190"/>
      <c r="FJ175" s="190"/>
      <c r="FK175" s="190"/>
      <c r="FL175" s="190"/>
      <c r="FM175" s="190"/>
      <c r="FN175" s="190"/>
      <c r="FO175" s="190"/>
      <c r="FP175" s="190"/>
      <c r="FQ175" s="190"/>
      <c r="FR175" s="190"/>
      <c r="FS175" s="190"/>
      <c r="FT175" s="190"/>
      <c r="FU175" s="190"/>
      <c r="FV175" s="190"/>
      <c r="FW175" s="190"/>
      <c r="FX175" s="190"/>
      <c r="FY175" s="190"/>
      <c r="FZ175" s="190"/>
      <c r="GA175" s="190"/>
      <c r="GB175" s="190"/>
      <c r="GC175" s="190"/>
      <c r="GD175" s="190"/>
      <c r="GE175" s="190"/>
      <c r="GF175" s="190"/>
      <c r="GG175" s="190"/>
      <c r="GH175" s="190"/>
      <c r="GI175" s="190"/>
      <c r="GJ175" s="190"/>
      <c r="GK175" s="190"/>
      <c r="GL175" s="190"/>
      <c r="GM175" s="190"/>
      <c r="GN175" s="190"/>
      <c r="GO175" s="190"/>
      <c r="GP175" s="190"/>
      <c r="GQ175" s="190"/>
      <c r="GR175" s="190"/>
      <c r="GS175" s="190"/>
      <c r="GT175" s="190"/>
      <c r="GU175" s="190"/>
      <c r="GV175" s="190"/>
      <c r="GW175" s="190"/>
      <c r="GX175" s="190"/>
      <c r="GY175" s="190"/>
      <c r="GZ175" s="190"/>
      <c r="HA175" s="190"/>
      <c r="HB175" s="190"/>
      <c r="HC175" s="190"/>
      <c r="HD175" s="190"/>
      <c r="HE175" s="190"/>
      <c r="HF175" s="190"/>
      <c r="HG175" s="190"/>
      <c r="HH175" s="190"/>
      <c r="HI175" s="190"/>
      <c r="HJ175" s="190"/>
      <c r="HK175" s="190"/>
      <c r="HL175" s="190"/>
      <c r="HM175" s="190"/>
      <c r="HN175" s="190"/>
      <c r="HO175" s="190"/>
      <c r="HP175" s="190"/>
      <c r="HQ175" s="190"/>
      <c r="HR175" s="190"/>
      <c r="HS175" s="190"/>
      <c r="HT175" s="190"/>
      <c r="HU175" s="190"/>
      <c r="HV175" s="190"/>
      <c r="HW175" s="190"/>
      <c r="HX175" s="190"/>
      <c r="HY175" s="190"/>
      <c r="HZ175" s="190"/>
      <c r="IA175" s="190"/>
      <c r="IB175" s="190"/>
      <c r="IC175" s="190"/>
      <c r="ID175" s="190"/>
      <c r="IE175" s="190"/>
      <c r="IF175" s="190"/>
      <c r="IG175" s="190"/>
      <c r="IH175" s="190"/>
      <c r="II175" s="190"/>
      <c r="IJ175" s="190"/>
      <c r="IK175" s="190"/>
      <c r="IL175" s="190"/>
      <c r="IM175" s="190"/>
      <c r="IN175" s="190"/>
      <c r="IO175" s="190"/>
      <c r="IP175" s="190"/>
      <c r="IQ175" s="190"/>
      <c r="IR175" s="190"/>
      <c r="IS175" s="190"/>
      <c r="IT175" s="190"/>
      <c r="IU175" s="190"/>
    </row>
    <row r="176" spans="1:255" ht="12.75">
      <c r="A176" s="188"/>
      <c r="B176" s="188"/>
      <c r="C176" s="188"/>
      <c r="D176" s="189"/>
      <c r="E176" s="188"/>
      <c r="F176" s="188"/>
      <c r="G176" s="188"/>
      <c r="H176" s="188"/>
      <c r="I176" s="188"/>
      <c r="J176" s="190"/>
      <c r="K176" s="204"/>
      <c r="L176" s="204"/>
      <c r="M176" s="204"/>
      <c r="N176" s="190"/>
      <c r="O176" s="191"/>
      <c r="P176" s="190"/>
      <c r="Q176" s="190"/>
      <c r="R176" s="190"/>
      <c r="S176" s="190"/>
      <c r="T176" s="190"/>
      <c r="U176" s="190"/>
      <c r="V176" s="190"/>
      <c r="W176" s="190"/>
      <c r="X176" s="190"/>
      <c r="Y176" s="190"/>
      <c r="Z176" s="190"/>
      <c r="AA176" s="190"/>
      <c r="AB176" s="190"/>
      <c r="AC176" s="190"/>
      <c r="AD176" s="190"/>
      <c r="AE176" s="190"/>
      <c r="AF176" s="190"/>
      <c r="AG176" s="190"/>
      <c r="AH176" s="190"/>
      <c r="AI176" s="190"/>
      <c r="AJ176" s="190"/>
      <c r="AK176" s="190"/>
      <c r="AL176" s="190"/>
      <c r="AM176" s="190"/>
      <c r="AN176" s="190"/>
      <c r="AO176" s="190"/>
      <c r="AP176" s="190"/>
      <c r="AQ176" s="190"/>
      <c r="AR176" s="190"/>
      <c r="AS176" s="190"/>
      <c r="AT176" s="190"/>
      <c r="AU176" s="190"/>
      <c r="AV176" s="190"/>
      <c r="AW176" s="190"/>
      <c r="AX176" s="190"/>
      <c r="AY176" s="190"/>
      <c r="AZ176" s="190"/>
      <c r="BA176" s="190"/>
      <c r="BB176" s="190"/>
      <c r="BC176" s="190"/>
      <c r="BD176" s="190"/>
      <c r="BE176" s="190"/>
      <c r="BF176" s="190"/>
      <c r="BG176" s="190"/>
      <c r="BH176" s="190"/>
      <c r="BI176" s="190"/>
      <c r="BJ176" s="190"/>
      <c r="BK176" s="190"/>
      <c r="BL176" s="190"/>
      <c r="BM176" s="190"/>
      <c r="BN176" s="190"/>
      <c r="BO176" s="190"/>
      <c r="BP176" s="190"/>
      <c r="BQ176" s="190"/>
      <c r="BR176" s="190"/>
      <c r="BS176" s="190"/>
      <c r="BT176" s="190"/>
      <c r="BU176" s="190"/>
      <c r="BV176" s="190"/>
      <c r="BW176" s="190"/>
      <c r="BX176" s="190"/>
      <c r="BY176" s="190"/>
      <c r="BZ176" s="190"/>
      <c r="CA176" s="190"/>
      <c r="CB176" s="190"/>
      <c r="CC176" s="190"/>
      <c r="CD176" s="190"/>
      <c r="CE176" s="190"/>
      <c r="CF176" s="190"/>
      <c r="CG176" s="190"/>
      <c r="CH176" s="190"/>
      <c r="CI176" s="190"/>
      <c r="CJ176" s="190"/>
      <c r="CK176" s="190"/>
      <c r="CL176" s="190"/>
      <c r="CM176" s="190"/>
      <c r="CN176" s="190"/>
      <c r="CO176" s="190"/>
      <c r="CP176" s="190"/>
      <c r="CQ176" s="190"/>
      <c r="CR176" s="190"/>
      <c r="CS176" s="190"/>
      <c r="CT176" s="190"/>
      <c r="CU176" s="190"/>
      <c r="CV176" s="190"/>
      <c r="CW176" s="190"/>
      <c r="CX176" s="190"/>
      <c r="CY176" s="190"/>
      <c r="CZ176" s="190"/>
      <c r="DA176" s="190"/>
      <c r="DB176" s="190"/>
      <c r="DC176" s="190"/>
      <c r="DD176" s="190"/>
      <c r="DE176" s="190"/>
      <c r="DF176" s="190"/>
      <c r="DG176" s="190"/>
      <c r="DH176" s="190"/>
      <c r="DI176" s="190"/>
      <c r="DJ176" s="190"/>
      <c r="DK176" s="190"/>
      <c r="DL176" s="190"/>
      <c r="DM176" s="190"/>
      <c r="DN176" s="190"/>
      <c r="DO176" s="190"/>
      <c r="DP176" s="190"/>
      <c r="DQ176" s="190"/>
      <c r="DR176" s="190"/>
      <c r="DS176" s="190"/>
      <c r="DT176" s="190"/>
      <c r="DU176" s="190"/>
      <c r="DV176" s="190"/>
      <c r="DW176" s="190"/>
      <c r="DX176" s="190"/>
      <c r="DY176" s="190"/>
      <c r="DZ176" s="190"/>
      <c r="EA176" s="190"/>
      <c r="EB176" s="190"/>
      <c r="EC176" s="190"/>
      <c r="ED176" s="190"/>
      <c r="EE176" s="190"/>
      <c r="EF176" s="190"/>
      <c r="EG176" s="190"/>
      <c r="EH176" s="190"/>
      <c r="EI176" s="190"/>
      <c r="EJ176" s="190"/>
      <c r="EK176" s="190"/>
      <c r="EL176" s="190"/>
      <c r="EM176" s="190"/>
      <c r="EN176" s="190"/>
      <c r="EO176" s="190"/>
      <c r="EP176" s="190"/>
      <c r="EQ176" s="190"/>
      <c r="ER176" s="190"/>
      <c r="ES176" s="190"/>
      <c r="ET176" s="190"/>
      <c r="EU176" s="190"/>
      <c r="EV176" s="190"/>
      <c r="EW176" s="190"/>
      <c r="EX176" s="190"/>
      <c r="EY176" s="190"/>
      <c r="EZ176" s="190"/>
      <c r="FA176" s="190"/>
      <c r="FB176" s="190"/>
      <c r="FC176" s="190"/>
      <c r="FD176" s="190"/>
      <c r="FE176" s="190"/>
      <c r="FF176" s="190"/>
      <c r="FG176" s="190"/>
      <c r="FH176" s="190"/>
      <c r="FI176" s="190"/>
      <c r="FJ176" s="190"/>
      <c r="FK176" s="190"/>
      <c r="FL176" s="190"/>
      <c r="FM176" s="190"/>
      <c r="FN176" s="190"/>
      <c r="FO176" s="190"/>
      <c r="FP176" s="190"/>
      <c r="FQ176" s="190"/>
      <c r="FR176" s="190"/>
      <c r="FS176" s="190"/>
      <c r="FT176" s="190"/>
      <c r="FU176" s="190"/>
      <c r="FV176" s="190"/>
      <c r="FW176" s="190"/>
      <c r="FX176" s="190"/>
      <c r="FY176" s="190"/>
      <c r="FZ176" s="190"/>
      <c r="GA176" s="190"/>
      <c r="GB176" s="190"/>
      <c r="GC176" s="190"/>
      <c r="GD176" s="190"/>
      <c r="GE176" s="190"/>
      <c r="GF176" s="190"/>
      <c r="GG176" s="190"/>
      <c r="GH176" s="190"/>
      <c r="GI176" s="190"/>
      <c r="GJ176" s="190"/>
      <c r="GK176" s="190"/>
      <c r="GL176" s="190"/>
      <c r="GM176" s="190"/>
      <c r="GN176" s="190"/>
      <c r="GO176" s="190"/>
      <c r="GP176" s="190"/>
      <c r="GQ176" s="190"/>
      <c r="GR176" s="190"/>
      <c r="GS176" s="190"/>
      <c r="GT176" s="190"/>
      <c r="GU176" s="190"/>
      <c r="GV176" s="190"/>
      <c r="GW176" s="190"/>
      <c r="GX176" s="190"/>
      <c r="GY176" s="190"/>
      <c r="GZ176" s="190"/>
      <c r="HA176" s="190"/>
      <c r="HB176" s="190"/>
      <c r="HC176" s="190"/>
      <c r="HD176" s="190"/>
      <c r="HE176" s="190"/>
      <c r="HF176" s="190"/>
      <c r="HG176" s="190"/>
      <c r="HH176" s="190"/>
      <c r="HI176" s="190"/>
      <c r="HJ176" s="190"/>
      <c r="HK176" s="190"/>
      <c r="HL176" s="190"/>
      <c r="HM176" s="190"/>
      <c r="HN176" s="190"/>
      <c r="HO176" s="190"/>
      <c r="HP176" s="190"/>
      <c r="HQ176" s="190"/>
      <c r="HR176" s="190"/>
      <c r="HS176" s="190"/>
      <c r="HT176" s="190"/>
      <c r="HU176" s="190"/>
      <c r="HV176" s="190"/>
      <c r="HW176" s="190"/>
      <c r="HX176" s="190"/>
      <c r="HY176" s="190"/>
      <c r="HZ176" s="190"/>
      <c r="IA176" s="190"/>
      <c r="IB176" s="190"/>
      <c r="IC176" s="190"/>
      <c r="ID176" s="190"/>
      <c r="IE176" s="190"/>
      <c r="IF176" s="190"/>
      <c r="IG176" s="190"/>
      <c r="IH176" s="190"/>
      <c r="II176" s="190"/>
      <c r="IJ176" s="190"/>
      <c r="IK176" s="190"/>
      <c r="IL176" s="190"/>
      <c r="IM176" s="190"/>
      <c r="IN176" s="190"/>
      <c r="IO176" s="190"/>
      <c r="IP176" s="190"/>
      <c r="IQ176" s="190"/>
      <c r="IR176" s="190"/>
      <c r="IS176" s="190"/>
      <c r="IT176" s="190"/>
      <c r="IU176" s="190"/>
    </row>
    <row r="177" spans="1:255" ht="12.75">
      <c r="A177" s="188"/>
      <c r="B177" s="188"/>
      <c r="C177" s="188"/>
      <c r="D177" s="189"/>
      <c r="E177" s="188"/>
      <c r="F177" s="188"/>
      <c r="G177" s="188"/>
      <c r="H177" s="188"/>
      <c r="I177" s="188"/>
      <c r="J177" s="190"/>
      <c r="K177" s="204"/>
      <c r="L177" s="204"/>
      <c r="M177" s="204"/>
      <c r="N177" s="190"/>
      <c r="O177" s="191"/>
      <c r="P177" s="190"/>
      <c r="Q177" s="190"/>
      <c r="R177" s="190"/>
      <c r="S177" s="190"/>
      <c r="T177" s="190"/>
      <c r="U177" s="190"/>
      <c r="V177" s="190"/>
      <c r="W177" s="190"/>
      <c r="X177" s="190"/>
      <c r="Y177" s="190"/>
      <c r="Z177" s="190"/>
      <c r="AA177" s="190"/>
      <c r="AB177" s="190"/>
      <c r="AC177" s="190"/>
      <c r="AD177" s="190"/>
      <c r="AE177" s="190"/>
      <c r="AF177" s="190"/>
      <c r="AG177" s="190"/>
      <c r="AH177" s="190"/>
      <c r="AI177" s="190"/>
      <c r="AJ177" s="190"/>
      <c r="AK177" s="190"/>
      <c r="AL177" s="190"/>
      <c r="AM177" s="190"/>
      <c r="AN177" s="190"/>
      <c r="AO177" s="190"/>
      <c r="AP177" s="190"/>
      <c r="AQ177" s="190"/>
      <c r="AR177" s="190"/>
      <c r="AS177" s="190"/>
      <c r="AT177" s="190"/>
      <c r="AU177" s="190"/>
      <c r="AV177" s="190"/>
      <c r="AW177" s="190"/>
      <c r="AX177" s="190"/>
      <c r="AY177" s="190"/>
      <c r="AZ177" s="190"/>
      <c r="BA177" s="190"/>
      <c r="BB177" s="190"/>
      <c r="BC177" s="190"/>
      <c r="BD177" s="190"/>
      <c r="BE177" s="190"/>
      <c r="BF177" s="190"/>
      <c r="BG177" s="190"/>
      <c r="BH177" s="190"/>
      <c r="BI177" s="190"/>
      <c r="BJ177" s="190"/>
      <c r="BK177" s="190"/>
      <c r="BL177" s="190"/>
      <c r="BM177" s="190"/>
      <c r="BN177" s="190"/>
      <c r="BO177" s="190"/>
      <c r="BP177" s="190"/>
      <c r="BQ177" s="190"/>
      <c r="BR177" s="190"/>
      <c r="BS177" s="190"/>
      <c r="BT177" s="190"/>
      <c r="BU177" s="190"/>
      <c r="BV177" s="190"/>
      <c r="BW177" s="190"/>
      <c r="BX177" s="190"/>
      <c r="BY177" s="190"/>
      <c r="BZ177" s="190"/>
      <c r="CA177" s="190"/>
      <c r="CB177" s="190"/>
      <c r="CC177" s="190"/>
      <c r="CD177" s="190"/>
      <c r="CE177" s="190"/>
      <c r="CF177" s="190"/>
      <c r="CG177" s="190"/>
      <c r="CH177" s="190"/>
      <c r="CI177" s="190"/>
      <c r="CJ177" s="190"/>
      <c r="CK177" s="190"/>
      <c r="CL177" s="190"/>
      <c r="CM177" s="190"/>
      <c r="CN177" s="190"/>
      <c r="CO177" s="190"/>
      <c r="CP177" s="190"/>
      <c r="CQ177" s="190"/>
      <c r="CR177" s="190"/>
      <c r="CS177" s="190"/>
      <c r="CT177" s="190"/>
      <c r="CU177" s="190"/>
      <c r="CV177" s="190"/>
      <c r="CW177" s="190"/>
      <c r="CX177" s="190"/>
      <c r="CY177" s="190"/>
      <c r="CZ177" s="190"/>
      <c r="DA177" s="190"/>
      <c r="DB177" s="190"/>
      <c r="DC177" s="190"/>
      <c r="DD177" s="190"/>
      <c r="DE177" s="190"/>
      <c r="DF177" s="190"/>
      <c r="DG177" s="190"/>
      <c r="DH177" s="190"/>
      <c r="DI177" s="190"/>
      <c r="DJ177" s="190"/>
      <c r="DK177" s="190"/>
      <c r="DL177" s="190"/>
      <c r="DM177" s="190"/>
      <c r="DN177" s="190"/>
      <c r="DO177" s="190"/>
      <c r="DP177" s="190"/>
      <c r="DQ177" s="190"/>
      <c r="DR177" s="190"/>
      <c r="DS177" s="190"/>
      <c r="DT177" s="190"/>
      <c r="DU177" s="190"/>
      <c r="DV177" s="190"/>
      <c r="DW177" s="190"/>
      <c r="DX177" s="190"/>
      <c r="DY177" s="190"/>
      <c r="DZ177" s="190"/>
      <c r="EA177" s="190"/>
      <c r="EB177" s="190"/>
      <c r="EC177" s="190"/>
      <c r="ED177" s="190"/>
      <c r="EE177" s="190"/>
      <c r="EF177" s="190"/>
      <c r="EG177" s="190"/>
      <c r="EH177" s="190"/>
      <c r="EI177" s="190"/>
      <c r="EJ177" s="190"/>
      <c r="EK177" s="190"/>
      <c r="EL177" s="190"/>
      <c r="EM177" s="190"/>
      <c r="EN177" s="190"/>
      <c r="EO177" s="190"/>
      <c r="EP177" s="190"/>
      <c r="EQ177" s="190"/>
      <c r="ER177" s="190"/>
      <c r="ES177" s="190"/>
      <c r="ET177" s="190"/>
      <c r="EU177" s="190"/>
      <c r="EV177" s="190"/>
      <c r="EW177" s="190"/>
      <c r="EX177" s="190"/>
      <c r="EY177" s="190"/>
      <c r="EZ177" s="190"/>
      <c r="FA177" s="190"/>
      <c r="FB177" s="190"/>
      <c r="FC177" s="190"/>
      <c r="FD177" s="190"/>
      <c r="FE177" s="190"/>
      <c r="FF177" s="190"/>
      <c r="FG177" s="190"/>
      <c r="FH177" s="190"/>
      <c r="FI177" s="190"/>
      <c r="FJ177" s="190"/>
      <c r="FK177" s="190"/>
      <c r="FL177" s="190"/>
      <c r="FM177" s="190"/>
      <c r="FN177" s="190"/>
      <c r="FO177" s="190"/>
      <c r="FP177" s="190"/>
      <c r="FQ177" s="190"/>
      <c r="FR177" s="190"/>
      <c r="FS177" s="190"/>
      <c r="FT177" s="190"/>
      <c r="FU177" s="190"/>
      <c r="FV177" s="190"/>
      <c r="FW177" s="190"/>
      <c r="FX177" s="190"/>
      <c r="FY177" s="190"/>
      <c r="FZ177" s="190"/>
      <c r="GA177" s="190"/>
      <c r="GB177" s="190"/>
      <c r="GC177" s="190"/>
      <c r="GD177" s="190"/>
      <c r="GE177" s="190"/>
      <c r="GF177" s="190"/>
      <c r="GG177" s="190"/>
      <c r="GH177" s="190"/>
      <c r="GI177" s="190"/>
      <c r="GJ177" s="190"/>
      <c r="GK177" s="190"/>
      <c r="GL177" s="190"/>
      <c r="GM177" s="190"/>
      <c r="GN177" s="190"/>
      <c r="GO177" s="190"/>
      <c r="GP177" s="190"/>
      <c r="GQ177" s="190"/>
      <c r="GR177" s="190"/>
      <c r="GS177" s="190"/>
      <c r="GT177" s="190"/>
      <c r="GU177" s="190"/>
      <c r="GV177" s="190"/>
      <c r="GW177" s="190"/>
      <c r="GX177" s="190"/>
      <c r="GY177" s="190"/>
      <c r="GZ177" s="190"/>
      <c r="HA177" s="190"/>
      <c r="HB177" s="190"/>
      <c r="HC177" s="190"/>
      <c r="HD177" s="190"/>
      <c r="HE177" s="190"/>
      <c r="HF177" s="190"/>
      <c r="HG177" s="190"/>
      <c r="HH177" s="190"/>
      <c r="HI177" s="190"/>
      <c r="HJ177" s="190"/>
      <c r="HK177" s="190"/>
      <c r="HL177" s="190"/>
      <c r="HM177" s="190"/>
      <c r="HN177" s="190"/>
      <c r="HO177" s="190"/>
      <c r="HP177" s="190"/>
      <c r="HQ177" s="190"/>
      <c r="HR177" s="190"/>
      <c r="HS177" s="190"/>
      <c r="HT177" s="190"/>
      <c r="HU177" s="190"/>
      <c r="HV177" s="190"/>
      <c r="HW177" s="190"/>
      <c r="HX177" s="190"/>
      <c r="HY177" s="190"/>
      <c r="HZ177" s="190"/>
      <c r="IA177" s="190"/>
      <c r="IB177" s="190"/>
      <c r="IC177" s="190"/>
      <c r="ID177" s="190"/>
      <c r="IE177" s="190"/>
      <c r="IF177" s="190"/>
      <c r="IG177" s="190"/>
      <c r="IH177" s="190"/>
      <c r="II177" s="190"/>
      <c r="IJ177" s="190"/>
      <c r="IK177" s="190"/>
      <c r="IL177" s="190"/>
      <c r="IM177" s="190"/>
      <c r="IN177" s="190"/>
      <c r="IO177" s="190"/>
      <c r="IP177" s="190"/>
      <c r="IQ177" s="190"/>
      <c r="IR177" s="190"/>
      <c r="IS177" s="190"/>
      <c r="IT177" s="190"/>
      <c r="IU177" s="190"/>
    </row>
    <row r="178" spans="1:255" ht="12.75">
      <c r="A178" s="188"/>
      <c r="B178" s="188"/>
      <c r="C178" s="188"/>
      <c r="D178" s="189"/>
      <c r="E178" s="188"/>
      <c r="F178" s="188"/>
      <c r="G178" s="188"/>
      <c r="H178" s="188"/>
      <c r="I178" s="188"/>
      <c r="J178" s="190"/>
      <c r="K178" s="204"/>
      <c r="L178" s="204"/>
      <c r="M178" s="204"/>
      <c r="N178" s="190"/>
      <c r="O178" s="191"/>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0"/>
      <c r="AY178" s="190"/>
      <c r="AZ178" s="190"/>
      <c r="BA178" s="190"/>
      <c r="BB178" s="190"/>
      <c r="BC178" s="190"/>
      <c r="BD178" s="190"/>
      <c r="BE178" s="190"/>
      <c r="BF178" s="190"/>
      <c r="BG178" s="190"/>
      <c r="BH178" s="190"/>
      <c r="BI178" s="190"/>
      <c r="BJ178" s="190"/>
      <c r="BK178" s="190"/>
      <c r="BL178" s="190"/>
      <c r="BM178" s="190"/>
      <c r="BN178" s="190"/>
      <c r="BO178" s="190"/>
      <c r="BP178" s="190"/>
      <c r="BQ178" s="190"/>
      <c r="BR178" s="190"/>
      <c r="BS178" s="190"/>
      <c r="BT178" s="190"/>
      <c r="BU178" s="190"/>
      <c r="BV178" s="190"/>
      <c r="BW178" s="190"/>
      <c r="BX178" s="190"/>
      <c r="BY178" s="190"/>
      <c r="BZ178" s="190"/>
      <c r="CA178" s="190"/>
      <c r="CB178" s="190"/>
      <c r="CC178" s="190"/>
      <c r="CD178" s="190"/>
      <c r="CE178" s="190"/>
      <c r="CF178" s="190"/>
      <c r="CG178" s="190"/>
      <c r="CH178" s="190"/>
      <c r="CI178" s="190"/>
      <c r="CJ178" s="190"/>
      <c r="CK178" s="190"/>
      <c r="CL178" s="190"/>
      <c r="CM178" s="190"/>
      <c r="CN178" s="190"/>
      <c r="CO178" s="190"/>
      <c r="CP178" s="190"/>
      <c r="CQ178" s="190"/>
      <c r="CR178" s="190"/>
      <c r="CS178" s="190"/>
      <c r="CT178" s="190"/>
      <c r="CU178" s="190"/>
      <c r="CV178" s="190"/>
      <c r="CW178" s="190"/>
      <c r="CX178" s="190"/>
      <c r="CY178" s="190"/>
      <c r="CZ178" s="190"/>
      <c r="DA178" s="190"/>
      <c r="DB178" s="190"/>
      <c r="DC178" s="190"/>
      <c r="DD178" s="190"/>
      <c r="DE178" s="190"/>
      <c r="DF178" s="190"/>
      <c r="DG178" s="190"/>
      <c r="DH178" s="190"/>
      <c r="DI178" s="190"/>
      <c r="DJ178" s="190"/>
      <c r="DK178" s="190"/>
      <c r="DL178" s="190"/>
      <c r="DM178" s="190"/>
      <c r="DN178" s="190"/>
      <c r="DO178" s="190"/>
      <c r="DP178" s="190"/>
      <c r="DQ178" s="190"/>
      <c r="DR178" s="190"/>
      <c r="DS178" s="190"/>
      <c r="DT178" s="190"/>
      <c r="DU178" s="190"/>
      <c r="DV178" s="190"/>
      <c r="DW178" s="190"/>
      <c r="DX178" s="190"/>
      <c r="DY178" s="190"/>
      <c r="DZ178" s="190"/>
      <c r="EA178" s="190"/>
      <c r="EB178" s="190"/>
      <c r="EC178" s="190"/>
      <c r="ED178" s="190"/>
      <c r="EE178" s="190"/>
      <c r="EF178" s="190"/>
      <c r="EG178" s="190"/>
      <c r="EH178" s="190"/>
      <c r="EI178" s="190"/>
      <c r="EJ178" s="190"/>
      <c r="EK178" s="190"/>
      <c r="EL178" s="190"/>
      <c r="EM178" s="190"/>
      <c r="EN178" s="190"/>
      <c r="EO178" s="190"/>
      <c r="EP178" s="190"/>
      <c r="EQ178" s="190"/>
      <c r="ER178" s="190"/>
      <c r="ES178" s="190"/>
      <c r="ET178" s="190"/>
      <c r="EU178" s="190"/>
      <c r="EV178" s="190"/>
      <c r="EW178" s="190"/>
      <c r="EX178" s="190"/>
      <c r="EY178" s="190"/>
      <c r="EZ178" s="190"/>
      <c r="FA178" s="190"/>
      <c r="FB178" s="190"/>
      <c r="FC178" s="190"/>
      <c r="FD178" s="190"/>
      <c r="FE178" s="190"/>
      <c r="FF178" s="190"/>
      <c r="FG178" s="190"/>
      <c r="FH178" s="190"/>
      <c r="FI178" s="190"/>
      <c r="FJ178" s="190"/>
      <c r="FK178" s="190"/>
      <c r="FL178" s="190"/>
      <c r="FM178" s="190"/>
      <c r="FN178" s="190"/>
      <c r="FO178" s="190"/>
      <c r="FP178" s="190"/>
      <c r="FQ178" s="190"/>
      <c r="FR178" s="190"/>
      <c r="FS178" s="190"/>
      <c r="FT178" s="190"/>
      <c r="FU178" s="190"/>
      <c r="FV178" s="190"/>
      <c r="FW178" s="190"/>
      <c r="FX178" s="190"/>
      <c r="FY178" s="190"/>
      <c r="FZ178" s="190"/>
      <c r="GA178" s="190"/>
      <c r="GB178" s="190"/>
      <c r="GC178" s="190"/>
      <c r="GD178" s="190"/>
      <c r="GE178" s="190"/>
      <c r="GF178" s="190"/>
      <c r="GG178" s="190"/>
      <c r="GH178" s="190"/>
      <c r="GI178" s="190"/>
      <c r="GJ178" s="190"/>
      <c r="GK178" s="190"/>
      <c r="GL178" s="190"/>
      <c r="GM178" s="190"/>
      <c r="GN178" s="190"/>
      <c r="GO178" s="190"/>
      <c r="GP178" s="190"/>
      <c r="GQ178" s="190"/>
      <c r="GR178" s="190"/>
      <c r="GS178" s="190"/>
      <c r="GT178" s="190"/>
      <c r="GU178" s="190"/>
      <c r="GV178" s="190"/>
      <c r="GW178" s="190"/>
      <c r="GX178" s="190"/>
      <c r="GY178" s="190"/>
      <c r="GZ178" s="190"/>
      <c r="HA178" s="190"/>
      <c r="HB178" s="190"/>
      <c r="HC178" s="190"/>
      <c r="HD178" s="190"/>
      <c r="HE178" s="190"/>
      <c r="HF178" s="190"/>
      <c r="HG178" s="190"/>
      <c r="HH178" s="190"/>
      <c r="HI178" s="190"/>
      <c r="HJ178" s="190"/>
      <c r="HK178" s="190"/>
      <c r="HL178" s="190"/>
      <c r="HM178" s="190"/>
      <c r="HN178" s="190"/>
      <c r="HO178" s="190"/>
      <c r="HP178" s="190"/>
      <c r="HQ178" s="190"/>
      <c r="HR178" s="190"/>
      <c r="HS178" s="190"/>
      <c r="HT178" s="190"/>
      <c r="HU178" s="190"/>
      <c r="HV178" s="190"/>
      <c r="HW178" s="190"/>
      <c r="HX178" s="190"/>
      <c r="HY178" s="190"/>
      <c r="HZ178" s="190"/>
      <c r="IA178" s="190"/>
      <c r="IB178" s="190"/>
      <c r="IC178" s="190"/>
      <c r="ID178" s="190"/>
      <c r="IE178" s="190"/>
      <c r="IF178" s="190"/>
      <c r="IG178" s="190"/>
      <c r="IH178" s="190"/>
      <c r="II178" s="190"/>
      <c r="IJ178" s="190"/>
      <c r="IK178" s="190"/>
      <c r="IL178" s="190"/>
      <c r="IM178" s="190"/>
      <c r="IN178" s="190"/>
      <c r="IO178" s="190"/>
      <c r="IP178" s="190"/>
      <c r="IQ178" s="190"/>
      <c r="IR178" s="190"/>
      <c r="IS178" s="190"/>
      <c r="IT178" s="190"/>
      <c r="IU178" s="190"/>
    </row>
    <row r="179" spans="1:255" ht="12.75">
      <c r="A179" s="188"/>
      <c r="B179" s="188"/>
      <c r="C179" s="188"/>
      <c r="D179" s="189"/>
      <c r="E179" s="188"/>
      <c r="F179" s="188"/>
      <c r="G179" s="188"/>
      <c r="H179" s="188"/>
      <c r="I179" s="188"/>
      <c r="J179" s="190"/>
      <c r="K179" s="204"/>
      <c r="L179" s="204"/>
      <c r="M179" s="204"/>
      <c r="N179" s="190"/>
      <c r="O179" s="191"/>
      <c r="P179" s="190"/>
      <c r="Q179" s="190"/>
      <c r="R179" s="190"/>
      <c r="S179" s="190"/>
      <c r="T179" s="190"/>
      <c r="U179" s="190"/>
      <c r="V179" s="190"/>
      <c r="W179" s="190"/>
      <c r="X179" s="190"/>
      <c r="Y179" s="190"/>
      <c r="Z179" s="190"/>
      <c r="AA179" s="190"/>
      <c r="AB179" s="190"/>
      <c r="AC179" s="190"/>
      <c r="AD179" s="190"/>
      <c r="AE179" s="190"/>
      <c r="AF179" s="190"/>
      <c r="AG179" s="190"/>
      <c r="AH179" s="190"/>
      <c r="AI179" s="190"/>
      <c r="AJ179" s="190"/>
      <c r="AK179" s="190"/>
      <c r="AL179" s="190"/>
      <c r="AM179" s="190"/>
      <c r="AN179" s="190"/>
      <c r="AO179" s="190"/>
      <c r="AP179" s="190"/>
      <c r="AQ179" s="190"/>
      <c r="AR179" s="190"/>
      <c r="AS179" s="190"/>
      <c r="AT179" s="190"/>
      <c r="AU179" s="190"/>
      <c r="AV179" s="190"/>
      <c r="AW179" s="190"/>
      <c r="AX179" s="190"/>
      <c r="AY179" s="190"/>
      <c r="AZ179" s="190"/>
      <c r="BA179" s="190"/>
      <c r="BB179" s="190"/>
      <c r="BC179" s="190"/>
      <c r="BD179" s="190"/>
      <c r="BE179" s="190"/>
      <c r="BF179" s="190"/>
      <c r="BG179" s="190"/>
      <c r="BH179" s="190"/>
      <c r="BI179" s="190"/>
      <c r="BJ179" s="190"/>
      <c r="BK179" s="190"/>
      <c r="BL179" s="190"/>
      <c r="BM179" s="190"/>
      <c r="BN179" s="190"/>
      <c r="BO179" s="190"/>
      <c r="BP179" s="190"/>
      <c r="BQ179" s="190"/>
      <c r="BR179" s="190"/>
      <c r="BS179" s="190"/>
      <c r="BT179" s="190"/>
      <c r="BU179" s="190"/>
      <c r="BV179" s="190"/>
      <c r="BW179" s="190"/>
      <c r="BX179" s="190"/>
      <c r="BY179" s="190"/>
      <c r="BZ179" s="190"/>
      <c r="CA179" s="190"/>
      <c r="CB179" s="190"/>
      <c r="CC179" s="190"/>
      <c r="CD179" s="190"/>
      <c r="CE179" s="190"/>
      <c r="CF179" s="190"/>
      <c r="CG179" s="190"/>
      <c r="CH179" s="190"/>
      <c r="CI179" s="190"/>
      <c r="CJ179" s="190"/>
      <c r="CK179" s="190"/>
      <c r="CL179" s="190"/>
      <c r="CM179" s="190"/>
      <c r="CN179" s="190"/>
      <c r="CO179" s="190"/>
      <c r="CP179" s="190"/>
      <c r="CQ179" s="190"/>
      <c r="CR179" s="190"/>
      <c r="CS179" s="190"/>
      <c r="CT179" s="190"/>
      <c r="CU179" s="190"/>
      <c r="CV179" s="190"/>
      <c r="CW179" s="190"/>
      <c r="CX179" s="190"/>
      <c r="CY179" s="190"/>
      <c r="CZ179" s="190"/>
      <c r="DA179" s="190"/>
      <c r="DB179" s="190"/>
      <c r="DC179" s="190"/>
      <c r="DD179" s="190"/>
      <c r="DE179" s="190"/>
      <c r="DF179" s="190"/>
      <c r="DG179" s="190"/>
      <c r="DH179" s="190"/>
      <c r="DI179" s="190"/>
      <c r="DJ179" s="190"/>
      <c r="DK179" s="190"/>
      <c r="DL179" s="190"/>
      <c r="DM179" s="190"/>
      <c r="DN179" s="190"/>
      <c r="DO179" s="190"/>
      <c r="DP179" s="190"/>
      <c r="DQ179" s="190"/>
      <c r="DR179" s="190"/>
      <c r="DS179" s="190"/>
      <c r="DT179" s="190"/>
      <c r="DU179" s="190"/>
      <c r="DV179" s="190"/>
      <c r="DW179" s="190"/>
      <c r="DX179" s="190"/>
      <c r="DY179" s="190"/>
      <c r="DZ179" s="190"/>
      <c r="EA179" s="190"/>
      <c r="EB179" s="190"/>
      <c r="EC179" s="190"/>
      <c r="ED179" s="190"/>
      <c r="EE179" s="190"/>
      <c r="EF179" s="190"/>
      <c r="EG179" s="190"/>
      <c r="EH179" s="190"/>
      <c r="EI179" s="190"/>
      <c r="EJ179" s="190"/>
      <c r="EK179" s="190"/>
      <c r="EL179" s="190"/>
      <c r="EM179" s="190"/>
      <c r="EN179" s="190"/>
      <c r="EO179" s="190"/>
      <c r="EP179" s="190"/>
      <c r="EQ179" s="190"/>
      <c r="ER179" s="190"/>
      <c r="ES179" s="190"/>
      <c r="ET179" s="190"/>
      <c r="EU179" s="190"/>
      <c r="EV179" s="190"/>
      <c r="EW179" s="190"/>
      <c r="EX179" s="190"/>
      <c r="EY179" s="190"/>
      <c r="EZ179" s="190"/>
      <c r="FA179" s="190"/>
      <c r="FB179" s="190"/>
      <c r="FC179" s="190"/>
      <c r="FD179" s="190"/>
      <c r="FE179" s="190"/>
      <c r="FF179" s="190"/>
      <c r="FG179" s="190"/>
      <c r="FH179" s="190"/>
      <c r="FI179" s="190"/>
      <c r="FJ179" s="190"/>
      <c r="FK179" s="190"/>
      <c r="FL179" s="190"/>
      <c r="FM179" s="190"/>
      <c r="FN179" s="190"/>
      <c r="FO179" s="190"/>
      <c r="FP179" s="190"/>
      <c r="FQ179" s="190"/>
      <c r="FR179" s="190"/>
      <c r="FS179" s="190"/>
      <c r="FT179" s="190"/>
      <c r="FU179" s="190"/>
      <c r="FV179" s="190"/>
      <c r="FW179" s="190"/>
      <c r="FX179" s="190"/>
      <c r="FY179" s="190"/>
      <c r="FZ179" s="190"/>
      <c r="GA179" s="190"/>
      <c r="GB179" s="190"/>
      <c r="GC179" s="190"/>
      <c r="GD179" s="190"/>
      <c r="GE179" s="190"/>
      <c r="GF179" s="190"/>
      <c r="GG179" s="190"/>
      <c r="GH179" s="190"/>
      <c r="GI179" s="190"/>
      <c r="GJ179" s="190"/>
      <c r="GK179" s="190"/>
      <c r="GL179" s="190"/>
      <c r="GM179" s="190"/>
      <c r="GN179" s="190"/>
      <c r="GO179" s="190"/>
      <c r="GP179" s="190"/>
      <c r="GQ179" s="190"/>
      <c r="GR179" s="190"/>
      <c r="GS179" s="190"/>
      <c r="GT179" s="190"/>
      <c r="GU179" s="190"/>
      <c r="GV179" s="190"/>
      <c r="GW179" s="190"/>
      <c r="GX179" s="190"/>
      <c r="GY179" s="190"/>
      <c r="GZ179" s="190"/>
      <c r="HA179" s="190"/>
      <c r="HB179" s="190"/>
      <c r="HC179" s="190"/>
      <c r="HD179" s="190"/>
      <c r="HE179" s="190"/>
      <c r="HF179" s="190"/>
      <c r="HG179" s="190"/>
      <c r="HH179" s="190"/>
      <c r="HI179" s="190"/>
      <c r="HJ179" s="190"/>
      <c r="HK179" s="190"/>
      <c r="HL179" s="190"/>
      <c r="HM179" s="190"/>
      <c r="HN179" s="190"/>
      <c r="HO179" s="190"/>
      <c r="HP179" s="190"/>
      <c r="HQ179" s="190"/>
      <c r="HR179" s="190"/>
      <c r="HS179" s="190"/>
      <c r="HT179" s="190"/>
      <c r="HU179" s="190"/>
      <c r="HV179" s="190"/>
      <c r="HW179" s="190"/>
      <c r="HX179" s="190"/>
      <c r="HY179" s="190"/>
      <c r="HZ179" s="190"/>
      <c r="IA179" s="190"/>
      <c r="IB179" s="190"/>
      <c r="IC179" s="190"/>
      <c r="ID179" s="190"/>
      <c r="IE179" s="190"/>
      <c r="IF179" s="190"/>
      <c r="IG179" s="190"/>
      <c r="IH179" s="190"/>
      <c r="II179" s="190"/>
      <c r="IJ179" s="190"/>
      <c r="IK179" s="190"/>
      <c r="IL179" s="190"/>
      <c r="IM179" s="190"/>
      <c r="IN179" s="190"/>
      <c r="IO179" s="190"/>
      <c r="IP179" s="190"/>
      <c r="IQ179" s="190"/>
      <c r="IR179" s="190"/>
      <c r="IS179" s="190"/>
      <c r="IT179" s="190"/>
      <c r="IU179" s="190"/>
    </row>
    <row r="180" spans="1:255" ht="12.75">
      <c r="A180" s="188"/>
      <c r="B180" s="188"/>
      <c r="C180" s="188"/>
      <c r="D180" s="189"/>
      <c r="E180" s="188"/>
      <c r="F180" s="188"/>
      <c r="G180" s="188"/>
      <c r="H180" s="188"/>
      <c r="I180" s="188"/>
      <c r="J180" s="190"/>
      <c r="K180" s="204"/>
      <c r="L180" s="204"/>
      <c r="M180" s="204"/>
      <c r="N180" s="190"/>
      <c r="O180" s="191"/>
      <c r="P180" s="190"/>
      <c r="Q180" s="190"/>
      <c r="R180" s="190"/>
      <c r="S180" s="190"/>
      <c r="T180" s="190"/>
      <c r="U180" s="190"/>
      <c r="V180" s="190"/>
      <c r="W180" s="190"/>
      <c r="X180" s="190"/>
      <c r="Y180" s="190"/>
      <c r="Z180" s="190"/>
      <c r="AA180" s="190"/>
      <c r="AB180" s="190"/>
      <c r="AC180" s="190"/>
      <c r="AD180" s="190"/>
      <c r="AE180" s="190"/>
      <c r="AF180" s="190"/>
      <c r="AG180" s="190"/>
      <c r="AH180" s="190"/>
      <c r="AI180" s="190"/>
      <c r="AJ180" s="190"/>
      <c r="AK180" s="190"/>
      <c r="AL180" s="190"/>
      <c r="AM180" s="190"/>
      <c r="AN180" s="190"/>
      <c r="AO180" s="190"/>
      <c r="AP180" s="190"/>
      <c r="AQ180" s="190"/>
      <c r="AR180" s="190"/>
      <c r="AS180" s="190"/>
      <c r="AT180" s="190"/>
      <c r="AU180" s="190"/>
      <c r="AV180" s="190"/>
      <c r="AW180" s="190"/>
      <c r="AX180" s="190"/>
      <c r="AY180" s="190"/>
      <c r="AZ180" s="190"/>
      <c r="BA180" s="190"/>
      <c r="BB180" s="190"/>
      <c r="BC180" s="190"/>
      <c r="BD180" s="190"/>
      <c r="BE180" s="190"/>
      <c r="BF180" s="190"/>
      <c r="BG180" s="190"/>
      <c r="BH180" s="190"/>
      <c r="BI180" s="190"/>
      <c r="BJ180" s="190"/>
      <c r="BK180" s="190"/>
      <c r="BL180" s="190"/>
      <c r="BM180" s="190"/>
      <c r="BN180" s="190"/>
      <c r="BO180" s="190"/>
      <c r="BP180" s="190"/>
      <c r="BQ180" s="190"/>
      <c r="BR180" s="190"/>
      <c r="BS180" s="190"/>
      <c r="BT180" s="190"/>
      <c r="BU180" s="190"/>
      <c r="BV180" s="190"/>
      <c r="BW180" s="190"/>
      <c r="BX180" s="190"/>
      <c r="BY180" s="190"/>
      <c r="BZ180" s="190"/>
      <c r="CA180" s="190"/>
      <c r="CB180" s="190"/>
      <c r="CC180" s="190"/>
      <c r="CD180" s="190"/>
      <c r="CE180" s="190"/>
      <c r="CF180" s="190"/>
      <c r="CG180" s="190"/>
      <c r="CH180" s="190"/>
      <c r="CI180" s="190"/>
      <c r="CJ180" s="190"/>
      <c r="CK180" s="190"/>
      <c r="CL180" s="190"/>
      <c r="CM180" s="190"/>
      <c r="CN180" s="190"/>
      <c r="CO180" s="190"/>
      <c r="CP180" s="190"/>
      <c r="CQ180" s="190"/>
      <c r="CR180" s="190"/>
      <c r="CS180" s="190"/>
      <c r="CT180" s="190"/>
      <c r="CU180" s="190"/>
      <c r="CV180" s="190"/>
      <c r="CW180" s="190"/>
      <c r="CX180" s="190"/>
      <c r="CY180" s="190"/>
      <c r="CZ180" s="190"/>
      <c r="DA180" s="190"/>
      <c r="DB180" s="190"/>
      <c r="DC180" s="190"/>
      <c r="DD180" s="190"/>
      <c r="DE180" s="190"/>
      <c r="DF180" s="190"/>
      <c r="DG180" s="190"/>
      <c r="DH180" s="190"/>
      <c r="DI180" s="190"/>
      <c r="DJ180" s="190"/>
      <c r="DK180" s="190"/>
      <c r="DL180" s="190"/>
      <c r="DM180" s="190"/>
      <c r="DN180" s="190"/>
      <c r="DO180" s="190"/>
      <c r="DP180" s="190"/>
      <c r="DQ180" s="190"/>
      <c r="DR180" s="190"/>
      <c r="DS180" s="190"/>
      <c r="DT180" s="190"/>
      <c r="DU180" s="190"/>
      <c r="DV180" s="190"/>
      <c r="DW180" s="190"/>
      <c r="DX180" s="190"/>
      <c r="DY180" s="190"/>
      <c r="DZ180" s="190"/>
      <c r="EA180" s="190"/>
      <c r="EB180" s="190"/>
      <c r="EC180" s="190"/>
      <c r="ED180" s="190"/>
      <c r="EE180" s="190"/>
      <c r="EF180" s="190"/>
      <c r="EG180" s="190"/>
      <c r="EH180" s="190"/>
      <c r="EI180" s="190"/>
      <c r="EJ180" s="190"/>
      <c r="EK180" s="190"/>
      <c r="EL180" s="190"/>
      <c r="EM180" s="190"/>
      <c r="EN180" s="190"/>
      <c r="EO180" s="190"/>
      <c r="EP180" s="190"/>
      <c r="EQ180" s="190"/>
      <c r="ER180" s="190"/>
      <c r="ES180" s="190"/>
      <c r="ET180" s="190"/>
      <c r="EU180" s="190"/>
      <c r="EV180" s="190"/>
      <c r="EW180" s="190"/>
      <c r="EX180" s="190"/>
      <c r="EY180" s="190"/>
      <c r="EZ180" s="190"/>
      <c r="FA180" s="190"/>
      <c r="FB180" s="190"/>
      <c r="FC180" s="190"/>
      <c r="FD180" s="190"/>
      <c r="FE180" s="190"/>
      <c r="FF180" s="190"/>
      <c r="FG180" s="190"/>
      <c r="FH180" s="190"/>
      <c r="FI180" s="190"/>
      <c r="FJ180" s="190"/>
      <c r="FK180" s="190"/>
      <c r="FL180" s="190"/>
      <c r="FM180" s="190"/>
      <c r="FN180" s="190"/>
      <c r="FO180" s="190"/>
      <c r="FP180" s="190"/>
      <c r="FQ180" s="190"/>
      <c r="FR180" s="190"/>
      <c r="FS180" s="190"/>
      <c r="FT180" s="190"/>
      <c r="FU180" s="190"/>
      <c r="FV180" s="190"/>
      <c r="FW180" s="190"/>
      <c r="FX180" s="190"/>
      <c r="FY180" s="190"/>
      <c r="FZ180" s="190"/>
      <c r="GA180" s="190"/>
      <c r="GB180" s="190"/>
      <c r="GC180" s="190"/>
      <c r="GD180" s="190"/>
      <c r="GE180" s="190"/>
      <c r="GF180" s="190"/>
      <c r="GG180" s="190"/>
      <c r="GH180" s="190"/>
      <c r="GI180" s="190"/>
      <c r="GJ180" s="190"/>
      <c r="GK180" s="190"/>
      <c r="GL180" s="190"/>
      <c r="GM180" s="190"/>
      <c r="GN180" s="190"/>
      <c r="GO180" s="190"/>
      <c r="GP180" s="190"/>
      <c r="GQ180" s="190"/>
      <c r="GR180" s="190"/>
      <c r="GS180" s="190"/>
      <c r="GT180" s="190"/>
      <c r="GU180" s="190"/>
      <c r="GV180" s="190"/>
      <c r="GW180" s="190"/>
      <c r="GX180" s="190"/>
      <c r="GY180" s="190"/>
      <c r="GZ180" s="190"/>
      <c r="HA180" s="190"/>
      <c r="HB180" s="190"/>
      <c r="HC180" s="190"/>
      <c r="HD180" s="190"/>
      <c r="HE180" s="190"/>
      <c r="HF180" s="190"/>
      <c r="HG180" s="190"/>
      <c r="HH180" s="190"/>
      <c r="HI180" s="190"/>
      <c r="HJ180" s="190"/>
      <c r="HK180" s="190"/>
      <c r="HL180" s="190"/>
      <c r="HM180" s="190"/>
      <c r="HN180" s="190"/>
      <c r="HO180" s="190"/>
      <c r="HP180" s="190"/>
      <c r="HQ180" s="190"/>
      <c r="HR180" s="190"/>
      <c r="HS180" s="190"/>
      <c r="HT180" s="190"/>
      <c r="HU180" s="190"/>
      <c r="HV180" s="190"/>
      <c r="HW180" s="190"/>
      <c r="HX180" s="190"/>
      <c r="HY180" s="190"/>
      <c r="HZ180" s="190"/>
      <c r="IA180" s="190"/>
      <c r="IB180" s="190"/>
      <c r="IC180" s="190"/>
      <c r="ID180" s="190"/>
      <c r="IE180" s="190"/>
      <c r="IF180" s="190"/>
      <c r="IG180" s="190"/>
      <c r="IH180" s="190"/>
      <c r="II180" s="190"/>
      <c r="IJ180" s="190"/>
      <c r="IK180" s="190"/>
      <c r="IL180" s="190"/>
      <c r="IM180" s="190"/>
      <c r="IN180" s="190"/>
      <c r="IO180" s="190"/>
      <c r="IP180" s="190"/>
      <c r="IQ180" s="190"/>
      <c r="IR180" s="190"/>
      <c r="IS180" s="190"/>
      <c r="IT180" s="190"/>
      <c r="IU180" s="190"/>
    </row>
    <row r="186" spans="1:255" s="190" customFormat="1" ht="12.75">
      <c r="A186" s="193"/>
      <c r="B186" s="193"/>
      <c r="C186" s="193"/>
      <c r="D186" s="194"/>
      <c r="E186" s="193"/>
      <c r="F186" s="193"/>
      <c r="G186" s="193"/>
      <c r="H186" s="193"/>
      <c r="I186" s="193"/>
      <c r="J186" s="178"/>
      <c r="K186" s="205"/>
      <c r="L186" s="205"/>
      <c r="M186" s="205"/>
      <c r="N186" s="178"/>
      <c r="O186" s="179"/>
      <c r="P186" s="178"/>
      <c r="Q186" s="178"/>
      <c r="R186" s="178"/>
      <c r="S186" s="178"/>
      <c r="T186" s="178"/>
      <c r="U186" s="178"/>
      <c r="V186" s="178"/>
      <c r="W186" s="178"/>
      <c r="X186" s="178"/>
      <c r="Y186" s="178"/>
      <c r="Z186" s="178"/>
      <c r="AA186" s="178"/>
      <c r="AB186" s="178"/>
      <c r="AC186" s="178"/>
      <c r="AD186" s="178"/>
      <c r="AE186" s="178"/>
      <c r="AF186" s="178"/>
      <c r="AG186" s="178"/>
      <c r="AH186" s="178"/>
      <c r="AI186" s="178"/>
      <c r="AJ186" s="178"/>
      <c r="AK186" s="178"/>
      <c r="AL186" s="178"/>
      <c r="AM186" s="178"/>
      <c r="AN186" s="178"/>
      <c r="AO186" s="178"/>
      <c r="AP186" s="178"/>
      <c r="AQ186" s="178"/>
      <c r="AR186" s="178"/>
      <c r="AS186" s="178"/>
      <c r="AT186" s="178"/>
      <c r="AU186" s="178"/>
      <c r="AV186" s="178"/>
      <c r="AW186" s="178"/>
      <c r="AX186" s="178"/>
      <c r="AY186" s="178"/>
      <c r="AZ186" s="178"/>
      <c r="BA186" s="178"/>
      <c r="BB186" s="178"/>
      <c r="BC186" s="178"/>
      <c r="BD186" s="178"/>
      <c r="BE186" s="178"/>
      <c r="BF186" s="178"/>
      <c r="BG186" s="178"/>
      <c r="BH186" s="178"/>
      <c r="BI186" s="178"/>
      <c r="BJ186" s="178"/>
      <c r="BK186" s="178"/>
      <c r="BL186" s="178"/>
      <c r="BM186" s="178"/>
      <c r="BN186" s="178"/>
      <c r="BO186" s="178"/>
      <c r="BP186" s="178"/>
      <c r="BQ186" s="178"/>
      <c r="BR186" s="178"/>
      <c r="BS186" s="178"/>
      <c r="BT186" s="178"/>
      <c r="BU186" s="178"/>
      <c r="BV186" s="178"/>
      <c r="BW186" s="178"/>
      <c r="BX186" s="178"/>
      <c r="BY186" s="178"/>
      <c r="BZ186" s="178"/>
      <c r="CA186" s="178"/>
      <c r="CB186" s="178"/>
      <c r="CC186" s="178"/>
      <c r="CD186" s="178"/>
      <c r="CE186" s="178"/>
      <c r="CF186" s="178"/>
      <c r="CG186" s="178"/>
      <c r="CH186" s="178"/>
      <c r="CI186" s="178"/>
      <c r="CJ186" s="178"/>
      <c r="CK186" s="178"/>
      <c r="CL186" s="178"/>
      <c r="CM186" s="178"/>
      <c r="CN186" s="178"/>
      <c r="CO186" s="178"/>
      <c r="CP186" s="178"/>
      <c r="CQ186" s="178"/>
      <c r="CR186" s="178"/>
      <c r="CS186" s="178"/>
      <c r="CT186" s="178"/>
      <c r="CU186" s="178"/>
      <c r="CV186" s="178"/>
      <c r="CW186" s="178"/>
      <c r="CX186" s="178"/>
      <c r="CY186" s="178"/>
      <c r="CZ186" s="178"/>
      <c r="DA186" s="178"/>
      <c r="DB186" s="178"/>
      <c r="DC186" s="178"/>
      <c r="DD186" s="178"/>
      <c r="DE186" s="178"/>
      <c r="DF186" s="178"/>
      <c r="DG186" s="178"/>
      <c r="DH186" s="178"/>
      <c r="DI186" s="178"/>
      <c r="DJ186" s="178"/>
      <c r="DK186" s="178"/>
      <c r="DL186" s="178"/>
      <c r="DM186" s="178"/>
      <c r="DN186" s="178"/>
      <c r="DO186" s="178"/>
      <c r="DP186" s="178"/>
      <c r="DQ186" s="178"/>
      <c r="DR186" s="178"/>
      <c r="DS186" s="178"/>
      <c r="DT186" s="178"/>
      <c r="DU186" s="178"/>
      <c r="DV186" s="178"/>
      <c r="DW186" s="178"/>
      <c r="DX186" s="178"/>
      <c r="DY186" s="178"/>
      <c r="DZ186" s="178"/>
      <c r="EA186" s="178"/>
      <c r="EB186" s="178"/>
      <c r="EC186" s="178"/>
      <c r="ED186" s="178"/>
      <c r="EE186" s="178"/>
      <c r="EF186" s="178"/>
      <c r="EG186" s="178"/>
      <c r="EH186" s="178"/>
      <c r="EI186" s="178"/>
      <c r="EJ186" s="178"/>
      <c r="EK186" s="178"/>
      <c r="EL186" s="178"/>
      <c r="EM186" s="178"/>
      <c r="EN186" s="178"/>
      <c r="EO186" s="178"/>
      <c r="EP186" s="178"/>
      <c r="EQ186" s="178"/>
      <c r="ER186" s="178"/>
      <c r="ES186" s="178"/>
      <c r="ET186" s="178"/>
      <c r="EU186" s="178"/>
      <c r="EV186" s="178"/>
      <c r="EW186" s="178"/>
      <c r="EX186" s="178"/>
      <c r="EY186" s="178"/>
      <c r="EZ186" s="178"/>
      <c r="FA186" s="178"/>
      <c r="FB186" s="178"/>
      <c r="FC186" s="178"/>
      <c r="FD186" s="178"/>
      <c r="FE186" s="178"/>
      <c r="FF186" s="178"/>
      <c r="FG186" s="178"/>
      <c r="FH186" s="178"/>
      <c r="FI186" s="178"/>
      <c r="FJ186" s="178"/>
      <c r="FK186" s="178"/>
      <c r="FL186" s="178"/>
      <c r="FM186" s="178"/>
      <c r="FN186" s="178"/>
      <c r="FO186" s="178"/>
      <c r="FP186" s="178"/>
      <c r="FQ186" s="178"/>
      <c r="FR186" s="178"/>
      <c r="FS186" s="178"/>
      <c r="FT186" s="178"/>
      <c r="FU186" s="178"/>
      <c r="FV186" s="178"/>
      <c r="FW186" s="178"/>
      <c r="FX186" s="178"/>
      <c r="FY186" s="178"/>
      <c r="FZ186" s="178"/>
      <c r="GA186" s="178"/>
      <c r="GB186" s="178"/>
      <c r="GC186" s="178"/>
      <c r="GD186" s="178"/>
      <c r="GE186" s="178"/>
      <c r="GF186" s="178"/>
      <c r="GG186" s="178"/>
      <c r="GH186" s="178"/>
      <c r="GI186" s="178"/>
      <c r="GJ186" s="178"/>
      <c r="GK186" s="178"/>
      <c r="GL186" s="178"/>
      <c r="GM186" s="178"/>
      <c r="GN186" s="178"/>
      <c r="GO186" s="178"/>
      <c r="GP186" s="178"/>
      <c r="GQ186" s="178"/>
      <c r="GR186" s="178"/>
      <c r="GS186" s="178"/>
      <c r="GT186" s="178"/>
      <c r="GU186" s="178"/>
      <c r="GV186" s="178"/>
      <c r="GW186" s="178"/>
      <c r="GX186" s="178"/>
      <c r="GY186" s="178"/>
      <c r="GZ186" s="178"/>
      <c r="HA186" s="178"/>
      <c r="HB186" s="178"/>
      <c r="HC186" s="178"/>
      <c r="HD186" s="178"/>
      <c r="HE186" s="178"/>
      <c r="HF186" s="178"/>
      <c r="HG186" s="178"/>
      <c r="HH186" s="178"/>
      <c r="HI186" s="178"/>
      <c r="HJ186" s="178"/>
      <c r="HK186" s="178"/>
      <c r="HL186" s="178"/>
      <c r="HM186" s="178"/>
      <c r="HN186" s="178"/>
      <c r="HO186" s="178"/>
      <c r="HP186" s="178"/>
      <c r="HQ186" s="178"/>
      <c r="HR186" s="178"/>
      <c r="HS186" s="178"/>
      <c r="HT186" s="178"/>
      <c r="HU186" s="178"/>
      <c r="HV186" s="178"/>
      <c r="HW186" s="178"/>
      <c r="HX186" s="178"/>
      <c r="HY186" s="178"/>
      <c r="HZ186" s="178"/>
      <c r="IA186" s="178"/>
      <c r="IB186" s="178"/>
      <c r="IC186" s="178"/>
      <c r="ID186" s="178"/>
      <c r="IE186" s="178"/>
      <c r="IF186" s="178"/>
      <c r="IG186" s="178"/>
      <c r="IH186" s="178"/>
      <c r="II186" s="178"/>
      <c r="IJ186" s="178"/>
      <c r="IK186" s="178"/>
      <c r="IL186" s="178"/>
      <c r="IM186" s="178"/>
      <c r="IN186" s="178"/>
      <c r="IO186" s="178"/>
      <c r="IP186" s="178"/>
      <c r="IQ186" s="178"/>
      <c r="IR186" s="178"/>
      <c r="IS186" s="178"/>
      <c r="IT186" s="178"/>
      <c r="IU186" s="178"/>
    </row>
    <row r="187" spans="1:255" s="190" customFormat="1" ht="12.75">
      <c r="A187" s="193"/>
      <c r="B187" s="193"/>
      <c r="C187" s="193"/>
      <c r="D187" s="194"/>
      <c r="E187" s="193"/>
      <c r="F187" s="193"/>
      <c r="G187" s="193"/>
      <c r="H187" s="193"/>
      <c r="I187" s="193"/>
      <c r="J187" s="178"/>
      <c r="K187" s="205"/>
      <c r="L187" s="205"/>
      <c r="M187" s="205"/>
      <c r="N187" s="178"/>
      <c r="O187" s="179"/>
      <c r="P187" s="178"/>
      <c r="Q187" s="178"/>
      <c r="R187" s="178"/>
      <c r="S187" s="178"/>
      <c r="T187" s="178"/>
      <c r="U187" s="178"/>
      <c r="V187" s="178"/>
      <c r="W187" s="178"/>
      <c r="X187" s="178"/>
      <c r="Y187" s="178"/>
      <c r="Z187" s="178"/>
      <c r="AA187" s="178"/>
      <c r="AB187" s="178"/>
      <c r="AC187" s="178"/>
      <c r="AD187" s="178"/>
      <c r="AE187" s="178"/>
      <c r="AF187" s="178"/>
      <c r="AG187" s="178"/>
      <c r="AH187" s="178"/>
      <c r="AI187" s="178"/>
      <c r="AJ187" s="178"/>
      <c r="AK187" s="178"/>
      <c r="AL187" s="178"/>
      <c r="AM187" s="178"/>
      <c r="AN187" s="178"/>
      <c r="AO187" s="178"/>
      <c r="AP187" s="178"/>
      <c r="AQ187" s="178"/>
      <c r="AR187" s="178"/>
      <c r="AS187" s="178"/>
      <c r="AT187" s="178"/>
      <c r="AU187" s="178"/>
      <c r="AV187" s="178"/>
      <c r="AW187" s="178"/>
      <c r="AX187" s="178"/>
      <c r="AY187" s="178"/>
      <c r="AZ187" s="178"/>
      <c r="BA187" s="178"/>
      <c r="BB187" s="178"/>
      <c r="BC187" s="178"/>
      <c r="BD187" s="178"/>
      <c r="BE187" s="178"/>
      <c r="BF187" s="178"/>
      <c r="BG187" s="178"/>
      <c r="BH187" s="178"/>
      <c r="BI187" s="178"/>
      <c r="BJ187" s="178"/>
      <c r="BK187" s="178"/>
      <c r="BL187" s="178"/>
      <c r="BM187" s="178"/>
      <c r="BN187" s="178"/>
      <c r="BO187" s="178"/>
      <c r="BP187" s="178"/>
      <c r="BQ187" s="178"/>
      <c r="BR187" s="178"/>
      <c r="BS187" s="178"/>
      <c r="BT187" s="178"/>
      <c r="BU187" s="178"/>
      <c r="BV187" s="178"/>
      <c r="BW187" s="178"/>
      <c r="BX187" s="178"/>
      <c r="BY187" s="178"/>
      <c r="BZ187" s="178"/>
      <c r="CA187" s="178"/>
      <c r="CB187" s="178"/>
      <c r="CC187" s="178"/>
      <c r="CD187" s="178"/>
      <c r="CE187" s="178"/>
      <c r="CF187" s="178"/>
      <c r="CG187" s="178"/>
      <c r="CH187" s="178"/>
      <c r="CI187" s="178"/>
      <c r="CJ187" s="178"/>
      <c r="CK187" s="178"/>
      <c r="CL187" s="178"/>
      <c r="CM187" s="178"/>
      <c r="CN187" s="178"/>
      <c r="CO187" s="178"/>
      <c r="CP187" s="178"/>
      <c r="CQ187" s="178"/>
      <c r="CR187" s="178"/>
      <c r="CS187" s="178"/>
      <c r="CT187" s="178"/>
      <c r="CU187" s="178"/>
      <c r="CV187" s="178"/>
      <c r="CW187" s="178"/>
      <c r="CX187" s="178"/>
      <c r="CY187" s="178"/>
      <c r="CZ187" s="178"/>
      <c r="DA187" s="178"/>
      <c r="DB187" s="178"/>
      <c r="DC187" s="178"/>
      <c r="DD187" s="178"/>
      <c r="DE187" s="178"/>
      <c r="DF187" s="178"/>
      <c r="DG187" s="178"/>
      <c r="DH187" s="178"/>
      <c r="DI187" s="178"/>
      <c r="DJ187" s="178"/>
      <c r="DK187" s="178"/>
      <c r="DL187" s="178"/>
      <c r="DM187" s="178"/>
      <c r="DN187" s="178"/>
      <c r="DO187" s="178"/>
      <c r="DP187" s="178"/>
      <c r="DQ187" s="178"/>
      <c r="DR187" s="178"/>
      <c r="DS187" s="178"/>
      <c r="DT187" s="178"/>
      <c r="DU187" s="178"/>
      <c r="DV187" s="178"/>
      <c r="DW187" s="178"/>
      <c r="DX187" s="178"/>
      <c r="DY187" s="178"/>
      <c r="DZ187" s="178"/>
      <c r="EA187" s="178"/>
      <c r="EB187" s="178"/>
      <c r="EC187" s="178"/>
      <c r="ED187" s="178"/>
      <c r="EE187" s="178"/>
      <c r="EF187" s="178"/>
      <c r="EG187" s="178"/>
      <c r="EH187" s="178"/>
      <c r="EI187" s="178"/>
      <c r="EJ187" s="178"/>
      <c r="EK187" s="178"/>
      <c r="EL187" s="178"/>
      <c r="EM187" s="178"/>
      <c r="EN187" s="178"/>
      <c r="EO187" s="178"/>
      <c r="EP187" s="178"/>
      <c r="EQ187" s="178"/>
      <c r="ER187" s="178"/>
      <c r="ES187" s="178"/>
      <c r="ET187" s="178"/>
      <c r="EU187" s="178"/>
      <c r="EV187" s="178"/>
      <c r="EW187" s="178"/>
      <c r="EX187" s="178"/>
      <c r="EY187" s="178"/>
      <c r="EZ187" s="178"/>
      <c r="FA187" s="178"/>
      <c r="FB187" s="178"/>
      <c r="FC187" s="178"/>
      <c r="FD187" s="178"/>
      <c r="FE187" s="178"/>
      <c r="FF187" s="178"/>
      <c r="FG187" s="178"/>
      <c r="FH187" s="178"/>
      <c r="FI187" s="178"/>
      <c r="FJ187" s="178"/>
      <c r="FK187" s="178"/>
      <c r="FL187" s="178"/>
      <c r="FM187" s="178"/>
      <c r="FN187" s="178"/>
      <c r="FO187" s="178"/>
      <c r="FP187" s="178"/>
      <c r="FQ187" s="178"/>
      <c r="FR187" s="178"/>
      <c r="FS187" s="178"/>
      <c r="FT187" s="178"/>
      <c r="FU187" s="178"/>
      <c r="FV187" s="178"/>
      <c r="FW187" s="178"/>
      <c r="FX187" s="178"/>
      <c r="FY187" s="178"/>
      <c r="FZ187" s="178"/>
      <c r="GA187" s="178"/>
      <c r="GB187" s="178"/>
      <c r="GC187" s="178"/>
      <c r="GD187" s="178"/>
      <c r="GE187" s="178"/>
      <c r="GF187" s="178"/>
      <c r="GG187" s="178"/>
      <c r="GH187" s="178"/>
      <c r="GI187" s="178"/>
      <c r="GJ187" s="178"/>
      <c r="GK187" s="178"/>
      <c r="GL187" s="178"/>
      <c r="GM187" s="178"/>
      <c r="GN187" s="178"/>
      <c r="GO187" s="178"/>
      <c r="GP187" s="178"/>
      <c r="GQ187" s="178"/>
      <c r="GR187" s="178"/>
      <c r="GS187" s="178"/>
      <c r="GT187" s="178"/>
      <c r="GU187" s="178"/>
      <c r="GV187" s="178"/>
      <c r="GW187" s="178"/>
      <c r="GX187" s="178"/>
      <c r="GY187" s="178"/>
      <c r="GZ187" s="178"/>
      <c r="HA187" s="178"/>
      <c r="HB187" s="178"/>
      <c r="HC187" s="178"/>
      <c r="HD187" s="178"/>
      <c r="HE187" s="178"/>
      <c r="HF187" s="178"/>
      <c r="HG187" s="178"/>
      <c r="HH187" s="178"/>
      <c r="HI187" s="178"/>
      <c r="HJ187" s="178"/>
      <c r="HK187" s="178"/>
      <c r="HL187" s="178"/>
      <c r="HM187" s="178"/>
      <c r="HN187" s="178"/>
      <c r="HO187" s="178"/>
      <c r="HP187" s="178"/>
      <c r="HQ187" s="178"/>
      <c r="HR187" s="178"/>
      <c r="HS187" s="178"/>
      <c r="HT187" s="178"/>
      <c r="HU187" s="178"/>
      <c r="HV187" s="178"/>
      <c r="HW187" s="178"/>
      <c r="HX187" s="178"/>
      <c r="HY187" s="178"/>
      <c r="HZ187" s="178"/>
      <c r="IA187" s="178"/>
      <c r="IB187" s="178"/>
      <c r="IC187" s="178"/>
      <c r="ID187" s="178"/>
      <c r="IE187" s="178"/>
      <c r="IF187" s="178"/>
      <c r="IG187" s="178"/>
      <c r="IH187" s="178"/>
      <c r="II187" s="178"/>
      <c r="IJ187" s="178"/>
      <c r="IK187" s="178"/>
      <c r="IL187" s="178"/>
      <c r="IM187" s="178"/>
      <c r="IN187" s="178"/>
      <c r="IO187" s="178"/>
      <c r="IP187" s="178"/>
      <c r="IQ187" s="178"/>
      <c r="IR187" s="178"/>
      <c r="IS187" s="178"/>
      <c r="IT187" s="178"/>
      <c r="IU187" s="178"/>
    </row>
    <row r="188" spans="1:255" s="190" customFormat="1" ht="12.75">
      <c r="A188" s="193"/>
      <c r="B188" s="193"/>
      <c r="C188" s="193"/>
      <c r="D188" s="194"/>
      <c r="E188" s="193"/>
      <c r="F188" s="193"/>
      <c r="G188" s="193"/>
      <c r="H188" s="193"/>
      <c r="I188" s="193"/>
      <c r="J188" s="178"/>
      <c r="K188" s="205"/>
      <c r="L188" s="205"/>
      <c r="M188" s="205"/>
      <c r="N188" s="178"/>
      <c r="O188" s="179"/>
      <c r="P188" s="178"/>
      <c r="Q188" s="178"/>
      <c r="R188" s="178"/>
      <c r="S188" s="178"/>
      <c r="T188" s="178"/>
      <c r="U188" s="178"/>
      <c r="V188" s="178"/>
      <c r="W188" s="178"/>
      <c r="X188" s="178"/>
      <c r="Y188" s="178"/>
      <c r="Z188" s="178"/>
      <c r="AA188" s="178"/>
      <c r="AB188" s="178"/>
      <c r="AC188" s="178"/>
      <c r="AD188" s="178"/>
      <c r="AE188" s="178"/>
      <c r="AF188" s="178"/>
      <c r="AG188" s="178"/>
      <c r="AH188" s="178"/>
      <c r="AI188" s="178"/>
      <c r="AJ188" s="178"/>
      <c r="AK188" s="178"/>
      <c r="AL188" s="178"/>
      <c r="AM188" s="178"/>
      <c r="AN188" s="178"/>
      <c r="AO188" s="178"/>
      <c r="AP188" s="178"/>
      <c r="AQ188" s="178"/>
      <c r="AR188" s="178"/>
      <c r="AS188" s="178"/>
      <c r="AT188" s="178"/>
      <c r="AU188" s="178"/>
      <c r="AV188" s="178"/>
      <c r="AW188" s="178"/>
      <c r="AX188" s="178"/>
      <c r="AY188" s="178"/>
      <c r="AZ188" s="178"/>
      <c r="BA188" s="178"/>
      <c r="BB188" s="178"/>
      <c r="BC188" s="178"/>
      <c r="BD188" s="178"/>
      <c r="BE188" s="178"/>
      <c r="BF188" s="178"/>
      <c r="BG188" s="178"/>
      <c r="BH188" s="178"/>
      <c r="BI188" s="178"/>
      <c r="BJ188" s="178"/>
      <c r="BK188" s="178"/>
      <c r="BL188" s="178"/>
      <c r="BM188" s="178"/>
      <c r="BN188" s="178"/>
      <c r="BO188" s="178"/>
      <c r="BP188" s="178"/>
      <c r="BQ188" s="178"/>
      <c r="BR188" s="178"/>
      <c r="BS188" s="178"/>
      <c r="BT188" s="178"/>
      <c r="BU188" s="178"/>
      <c r="BV188" s="178"/>
      <c r="BW188" s="178"/>
      <c r="BX188" s="178"/>
      <c r="BY188" s="178"/>
      <c r="BZ188" s="178"/>
      <c r="CA188" s="178"/>
      <c r="CB188" s="178"/>
      <c r="CC188" s="178"/>
      <c r="CD188" s="178"/>
      <c r="CE188" s="178"/>
      <c r="CF188" s="178"/>
      <c r="CG188" s="178"/>
      <c r="CH188" s="178"/>
      <c r="CI188" s="178"/>
      <c r="CJ188" s="178"/>
      <c r="CK188" s="178"/>
      <c r="CL188" s="178"/>
      <c r="CM188" s="178"/>
      <c r="CN188" s="178"/>
      <c r="CO188" s="178"/>
      <c r="CP188" s="178"/>
      <c r="CQ188" s="178"/>
      <c r="CR188" s="178"/>
      <c r="CS188" s="178"/>
      <c r="CT188" s="178"/>
      <c r="CU188" s="178"/>
      <c r="CV188" s="178"/>
      <c r="CW188" s="178"/>
      <c r="CX188" s="178"/>
      <c r="CY188" s="178"/>
      <c r="CZ188" s="178"/>
      <c r="DA188" s="178"/>
      <c r="DB188" s="178"/>
      <c r="DC188" s="178"/>
      <c r="DD188" s="178"/>
      <c r="DE188" s="178"/>
      <c r="DF188" s="178"/>
      <c r="DG188" s="178"/>
      <c r="DH188" s="178"/>
      <c r="DI188" s="178"/>
      <c r="DJ188" s="178"/>
      <c r="DK188" s="178"/>
      <c r="DL188" s="178"/>
      <c r="DM188" s="178"/>
      <c r="DN188" s="178"/>
      <c r="DO188" s="178"/>
      <c r="DP188" s="178"/>
      <c r="DQ188" s="178"/>
      <c r="DR188" s="178"/>
      <c r="DS188" s="178"/>
      <c r="DT188" s="178"/>
      <c r="DU188" s="178"/>
      <c r="DV188" s="178"/>
      <c r="DW188" s="178"/>
      <c r="DX188" s="178"/>
      <c r="DY188" s="178"/>
      <c r="DZ188" s="178"/>
      <c r="EA188" s="178"/>
      <c r="EB188" s="178"/>
      <c r="EC188" s="178"/>
      <c r="ED188" s="178"/>
      <c r="EE188" s="178"/>
      <c r="EF188" s="178"/>
      <c r="EG188" s="178"/>
      <c r="EH188" s="178"/>
      <c r="EI188" s="178"/>
      <c r="EJ188" s="178"/>
      <c r="EK188" s="178"/>
      <c r="EL188" s="178"/>
      <c r="EM188" s="178"/>
      <c r="EN188" s="178"/>
      <c r="EO188" s="178"/>
      <c r="EP188" s="178"/>
      <c r="EQ188" s="178"/>
      <c r="ER188" s="178"/>
      <c r="ES188" s="178"/>
      <c r="ET188" s="178"/>
      <c r="EU188" s="178"/>
      <c r="EV188" s="178"/>
      <c r="EW188" s="178"/>
      <c r="EX188" s="178"/>
      <c r="EY188" s="178"/>
      <c r="EZ188" s="178"/>
      <c r="FA188" s="178"/>
      <c r="FB188" s="178"/>
      <c r="FC188" s="178"/>
      <c r="FD188" s="178"/>
      <c r="FE188" s="178"/>
      <c r="FF188" s="178"/>
      <c r="FG188" s="178"/>
      <c r="FH188" s="178"/>
      <c r="FI188" s="178"/>
      <c r="FJ188" s="178"/>
      <c r="FK188" s="178"/>
      <c r="FL188" s="178"/>
      <c r="FM188" s="178"/>
      <c r="FN188" s="178"/>
      <c r="FO188" s="178"/>
      <c r="FP188" s="178"/>
      <c r="FQ188" s="178"/>
      <c r="FR188" s="178"/>
      <c r="FS188" s="178"/>
      <c r="FT188" s="178"/>
      <c r="FU188" s="178"/>
      <c r="FV188" s="178"/>
      <c r="FW188" s="178"/>
      <c r="FX188" s="178"/>
      <c r="FY188" s="178"/>
      <c r="FZ188" s="178"/>
      <c r="GA188" s="178"/>
      <c r="GB188" s="178"/>
      <c r="GC188" s="178"/>
      <c r="GD188" s="178"/>
      <c r="GE188" s="178"/>
      <c r="GF188" s="178"/>
      <c r="GG188" s="178"/>
      <c r="GH188" s="178"/>
      <c r="GI188" s="178"/>
      <c r="GJ188" s="178"/>
      <c r="GK188" s="178"/>
      <c r="GL188" s="178"/>
      <c r="GM188" s="178"/>
      <c r="GN188" s="178"/>
      <c r="GO188" s="178"/>
      <c r="GP188" s="178"/>
      <c r="GQ188" s="178"/>
      <c r="GR188" s="178"/>
      <c r="GS188" s="178"/>
      <c r="GT188" s="178"/>
      <c r="GU188" s="178"/>
      <c r="GV188" s="178"/>
      <c r="GW188" s="178"/>
      <c r="GX188" s="178"/>
      <c r="GY188" s="178"/>
      <c r="GZ188" s="178"/>
      <c r="HA188" s="178"/>
      <c r="HB188" s="178"/>
      <c r="HC188" s="178"/>
      <c r="HD188" s="178"/>
      <c r="HE188" s="178"/>
      <c r="HF188" s="178"/>
      <c r="HG188" s="178"/>
      <c r="HH188" s="178"/>
      <c r="HI188" s="178"/>
      <c r="HJ188" s="178"/>
      <c r="HK188" s="178"/>
      <c r="HL188" s="178"/>
      <c r="HM188" s="178"/>
      <c r="HN188" s="178"/>
      <c r="HO188" s="178"/>
      <c r="HP188" s="178"/>
      <c r="HQ188" s="178"/>
      <c r="HR188" s="178"/>
      <c r="HS188" s="178"/>
      <c r="HT188" s="178"/>
      <c r="HU188" s="178"/>
      <c r="HV188" s="178"/>
      <c r="HW188" s="178"/>
      <c r="HX188" s="178"/>
      <c r="HY188" s="178"/>
      <c r="HZ188" s="178"/>
      <c r="IA188" s="178"/>
      <c r="IB188" s="178"/>
      <c r="IC188" s="178"/>
      <c r="ID188" s="178"/>
      <c r="IE188" s="178"/>
      <c r="IF188" s="178"/>
      <c r="IG188" s="178"/>
      <c r="IH188" s="178"/>
      <c r="II188" s="178"/>
      <c r="IJ188" s="178"/>
      <c r="IK188" s="178"/>
      <c r="IL188" s="178"/>
      <c r="IM188" s="178"/>
      <c r="IN188" s="178"/>
      <c r="IO188" s="178"/>
      <c r="IP188" s="178"/>
      <c r="IQ188" s="178"/>
      <c r="IR188" s="178"/>
      <c r="IS188" s="178"/>
      <c r="IT188" s="178"/>
      <c r="IU188" s="178"/>
    </row>
    <row r="189" spans="1:255" s="190" customFormat="1" ht="12.75">
      <c r="A189" s="193"/>
      <c r="B189" s="193"/>
      <c r="C189" s="193"/>
      <c r="D189" s="194"/>
      <c r="E189" s="193"/>
      <c r="F189" s="193"/>
      <c r="G189" s="193"/>
      <c r="H189" s="193"/>
      <c r="I189" s="193"/>
      <c r="J189" s="178"/>
      <c r="K189" s="205"/>
      <c r="L189" s="205"/>
      <c r="M189" s="205"/>
      <c r="N189" s="178"/>
      <c r="O189" s="179"/>
      <c r="P189" s="178"/>
      <c r="Q189" s="178"/>
      <c r="R189" s="178"/>
      <c r="S189" s="178"/>
      <c r="T189" s="178"/>
      <c r="U189" s="178"/>
      <c r="V189" s="178"/>
      <c r="W189" s="178"/>
      <c r="X189" s="178"/>
      <c r="Y189" s="178"/>
      <c r="Z189" s="178"/>
      <c r="AA189" s="178"/>
      <c r="AB189" s="178"/>
      <c r="AC189" s="178"/>
      <c r="AD189" s="178"/>
      <c r="AE189" s="178"/>
      <c r="AF189" s="178"/>
      <c r="AG189" s="178"/>
      <c r="AH189" s="178"/>
      <c r="AI189" s="178"/>
      <c r="AJ189" s="178"/>
      <c r="AK189" s="178"/>
      <c r="AL189" s="178"/>
      <c r="AM189" s="178"/>
      <c r="AN189" s="178"/>
      <c r="AO189" s="178"/>
      <c r="AP189" s="178"/>
      <c r="AQ189" s="178"/>
      <c r="AR189" s="178"/>
      <c r="AS189" s="178"/>
      <c r="AT189" s="178"/>
      <c r="AU189" s="178"/>
      <c r="AV189" s="178"/>
      <c r="AW189" s="178"/>
      <c r="AX189" s="178"/>
      <c r="AY189" s="178"/>
      <c r="AZ189" s="178"/>
      <c r="BA189" s="178"/>
      <c r="BB189" s="178"/>
      <c r="BC189" s="178"/>
      <c r="BD189" s="178"/>
      <c r="BE189" s="178"/>
      <c r="BF189" s="178"/>
      <c r="BG189" s="178"/>
      <c r="BH189" s="178"/>
      <c r="BI189" s="178"/>
      <c r="BJ189" s="178"/>
      <c r="BK189" s="178"/>
      <c r="BL189" s="178"/>
      <c r="BM189" s="178"/>
      <c r="BN189" s="178"/>
      <c r="BO189" s="178"/>
      <c r="BP189" s="178"/>
      <c r="BQ189" s="178"/>
      <c r="BR189" s="178"/>
      <c r="BS189" s="178"/>
      <c r="BT189" s="178"/>
      <c r="BU189" s="178"/>
      <c r="BV189" s="178"/>
      <c r="BW189" s="178"/>
      <c r="BX189" s="178"/>
      <c r="BY189" s="178"/>
      <c r="BZ189" s="178"/>
      <c r="CA189" s="178"/>
      <c r="CB189" s="178"/>
      <c r="CC189" s="178"/>
      <c r="CD189" s="178"/>
      <c r="CE189" s="178"/>
      <c r="CF189" s="178"/>
      <c r="CG189" s="178"/>
      <c r="CH189" s="178"/>
      <c r="CI189" s="178"/>
      <c r="CJ189" s="178"/>
      <c r="CK189" s="178"/>
      <c r="CL189" s="178"/>
      <c r="CM189" s="178"/>
      <c r="CN189" s="178"/>
      <c r="CO189" s="178"/>
      <c r="CP189" s="178"/>
      <c r="CQ189" s="178"/>
      <c r="CR189" s="178"/>
      <c r="CS189" s="178"/>
      <c r="CT189" s="178"/>
      <c r="CU189" s="178"/>
      <c r="CV189" s="178"/>
      <c r="CW189" s="178"/>
      <c r="CX189" s="178"/>
      <c r="CY189" s="178"/>
      <c r="CZ189" s="178"/>
      <c r="DA189" s="178"/>
      <c r="DB189" s="178"/>
      <c r="DC189" s="178"/>
      <c r="DD189" s="178"/>
      <c r="DE189" s="178"/>
      <c r="DF189" s="178"/>
      <c r="DG189" s="178"/>
      <c r="DH189" s="178"/>
      <c r="DI189" s="178"/>
      <c r="DJ189" s="178"/>
      <c r="DK189" s="178"/>
      <c r="DL189" s="178"/>
      <c r="DM189" s="178"/>
      <c r="DN189" s="178"/>
      <c r="DO189" s="178"/>
      <c r="DP189" s="178"/>
      <c r="DQ189" s="178"/>
      <c r="DR189" s="178"/>
      <c r="DS189" s="178"/>
      <c r="DT189" s="178"/>
      <c r="DU189" s="178"/>
      <c r="DV189" s="178"/>
      <c r="DW189" s="178"/>
      <c r="DX189" s="178"/>
      <c r="DY189" s="178"/>
      <c r="DZ189" s="178"/>
      <c r="EA189" s="178"/>
      <c r="EB189" s="178"/>
      <c r="EC189" s="178"/>
      <c r="ED189" s="178"/>
      <c r="EE189" s="178"/>
      <c r="EF189" s="178"/>
      <c r="EG189" s="178"/>
      <c r="EH189" s="178"/>
      <c r="EI189" s="178"/>
      <c r="EJ189" s="178"/>
      <c r="EK189" s="178"/>
      <c r="EL189" s="178"/>
      <c r="EM189" s="178"/>
      <c r="EN189" s="178"/>
      <c r="EO189" s="178"/>
      <c r="EP189" s="178"/>
      <c r="EQ189" s="178"/>
      <c r="ER189" s="178"/>
      <c r="ES189" s="178"/>
      <c r="ET189" s="178"/>
      <c r="EU189" s="178"/>
      <c r="EV189" s="178"/>
      <c r="EW189" s="178"/>
      <c r="EX189" s="178"/>
      <c r="EY189" s="178"/>
      <c r="EZ189" s="178"/>
      <c r="FA189" s="178"/>
      <c r="FB189" s="178"/>
      <c r="FC189" s="178"/>
      <c r="FD189" s="178"/>
      <c r="FE189" s="178"/>
      <c r="FF189" s="178"/>
      <c r="FG189" s="178"/>
      <c r="FH189" s="178"/>
      <c r="FI189" s="178"/>
      <c r="FJ189" s="178"/>
      <c r="FK189" s="178"/>
      <c r="FL189" s="178"/>
      <c r="FM189" s="178"/>
      <c r="FN189" s="178"/>
      <c r="FO189" s="178"/>
      <c r="FP189" s="178"/>
      <c r="FQ189" s="178"/>
      <c r="FR189" s="178"/>
      <c r="FS189" s="178"/>
      <c r="FT189" s="178"/>
      <c r="FU189" s="178"/>
      <c r="FV189" s="178"/>
      <c r="FW189" s="178"/>
      <c r="FX189" s="178"/>
      <c r="FY189" s="178"/>
      <c r="FZ189" s="178"/>
      <c r="GA189" s="178"/>
      <c r="GB189" s="178"/>
      <c r="GC189" s="178"/>
      <c r="GD189" s="178"/>
      <c r="GE189" s="178"/>
      <c r="GF189" s="178"/>
      <c r="GG189" s="178"/>
      <c r="GH189" s="178"/>
      <c r="GI189" s="178"/>
      <c r="GJ189" s="178"/>
      <c r="GK189" s="178"/>
      <c r="GL189" s="178"/>
      <c r="GM189" s="178"/>
      <c r="GN189" s="178"/>
      <c r="GO189" s="178"/>
      <c r="GP189" s="178"/>
      <c r="GQ189" s="178"/>
      <c r="GR189" s="178"/>
      <c r="GS189" s="178"/>
      <c r="GT189" s="178"/>
      <c r="GU189" s="178"/>
      <c r="GV189" s="178"/>
      <c r="GW189" s="178"/>
      <c r="GX189" s="178"/>
      <c r="GY189" s="178"/>
      <c r="GZ189" s="178"/>
      <c r="HA189" s="178"/>
      <c r="HB189" s="178"/>
      <c r="HC189" s="178"/>
      <c r="HD189" s="178"/>
      <c r="HE189" s="178"/>
      <c r="HF189" s="178"/>
      <c r="HG189" s="178"/>
      <c r="HH189" s="178"/>
      <c r="HI189" s="178"/>
      <c r="HJ189" s="178"/>
      <c r="HK189" s="178"/>
      <c r="HL189" s="178"/>
      <c r="HM189" s="178"/>
      <c r="HN189" s="178"/>
      <c r="HO189" s="178"/>
      <c r="HP189" s="178"/>
      <c r="HQ189" s="178"/>
      <c r="HR189" s="178"/>
      <c r="HS189" s="178"/>
      <c r="HT189" s="178"/>
      <c r="HU189" s="178"/>
      <c r="HV189" s="178"/>
      <c r="HW189" s="178"/>
      <c r="HX189" s="178"/>
      <c r="HY189" s="178"/>
      <c r="HZ189" s="178"/>
      <c r="IA189" s="178"/>
      <c r="IB189" s="178"/>
      <c r="IC189" s="178"/>
      <c r="ID189" s="178"/>
      <c r="IE189" s="178"/>
      <c r="IF189" s="178"/>
      <c r="IG189" s="178"/>
      <c r="IH189" s="178"/>
      <c r="II189" s="178"/>
      <c r="IJ189" s="178"/>
      <c r="IK189" s="178"/>
      <c r="IL189" s="178"/>
      <c r="IM189" s="178"/>
      <c r="IN189" s="178"/>
      <c r="IO189" s="178"/>
      <c r="IP189" s="178"/>
      <c r="IQ189" s="178"/>
      <c r="IR189" s="178"/>
      <c r="IS189" s="178"/>
      <c r="IT189" s="178"/>
      <c r="IU189" s="178"/>
    </row>
    <row r="190" spans="1:255" s="190" customFormat="1" ht="12.75">
      <c r="A190" s="193"/>
      <c r="B190" s="193"/>
      <c r="C190" s="193"/>
      <c r="D190" s="194"/>
      <c r="E190" s="193"/>
      <c r="F190" s="193"/>
      <c r="G190" s="193"/>
      <c r="H190" s="193"/>
      <c r="I190" s="193"/>
      <c r="J190" s="178"/>
      <c r="K190" s="205"/>
      <c r="L190" s="205"/>
      <c r="M190" s="205"/>
      <c r="N190" s="178"/>
      <c r="O190" s="179"/>
      <c r="P190" s="178"/>
      <c r="Q190" s="178"/>
      <c r="R190" s="178"/>
      <c r="S190" s="178"/>
      <c r="T190" s="178"/>
      <c r="U190" s="178"/>
      <c r="V190" s="178"/>
      <c r="W190" s="178"/>
      <c r="X190" s="178"/>
      <c r="Y190" s="178"/>
      <c r="Z190" s="178"/>
      <c r="AA190" s="178"/>
      <c r="AB190" s="178"/>
      <c r="AC190" s="178"/>
      <c r="AD190" s="178"/>
      <c r="AE190" s="178"/>
      <c r="AF190" s="178"/>
      <c r="AG190" s="178"/>
      <c r="AH190" s="178"/>
      <c r="AI190" s="178"/>
      <c r="AJ190" s="178"/>
      <c r="AK190" s="178"/>
      <c r="AL190" s="178"/>
      <c r="AM190" s="178"/>
      <c r="AN190" s="178"/>
      <c r="AO190" s="178"/>
      <c r="AP190" s="178"/>
      <c r="AQ190" s="178"/>
      <c r="AR190" s="178"/>
      <c r="AS190" s="178"/>
      <c r="AT190" s="178"/>
      <c r="AU190" s="178"/>
      <c r="AV190" s="178"/>
      <c r="AW190" s="178"/>
      <c r="AX190" s="178"/>
      <c r="AY190" s="178"/>
      <c r="AZ190" s="178"/>
      <c r="BA190" s="178"/>
      <c r="BB190" s="178"/>
      <c r="BC190" s="178"/>
      <c r="BD190" s="178"/>
      <c r="BE190" s="178"/>
      <c r="BF190" s="178"/>
      <c r="BG190" s="178"/>
      <c r="BH190" s="178"/>
      <c r="BI190" s="178"/>
      <c r="BJ190" s="178"/>
      <c r="BK190" s="178"/>
      <c r="BL190" s="178"/>
      <c r="BM190" s="178"/>
      <c r="BN190" s="178"/>
      <c r="BO190" s="178"/>
      <c r="BP190" s="178"/>
      <c r="BQ190" s="178"/>
      <c r="BR190" s="178"/>
      <c r="BS190" s="178"/>
      <c r="BT190" s="178"/>
      <c r="BU190" s="178"/>
      <c r="BV190" s="178"/>
      <c r="BW190" s="178"/>
      <c r="BX190" s="178"/>
      <c r="BY190" s="178"/>
      <c r="BZ190" s="178"/>
      <c r="CA190" s="178"/>
      <c r="CB190" s="178"/>
      <c r="CC190" s="178"/>
      <c r="CD190" s="178"/>
      <c r="CE190" s="178"/>
      <c r="CF190" s="178"/>
      <c r="CG190" s="178"/>
      <c r="CH190" s="178"/>
      <c r="CI190" s="178"/>
      <c r="CJ190" s="178"/>
      <c r="CK190" s="178"/>
      <c r="CL190" s="178"/>
      <c r="CM190" s="178"/>
      <c r="CN190" s="178"/>
      <c r="CO190" s="178"/>
      <c r="CP190" s="178"/>
      <c r="CQ190" s="178"/>
      <c r="CR190" s="178"/>
      <c r="CS190" s="178"/>
      <c r="CT190" s="178"/>
      <c r="CU190" s="178"/>
      <c r="CV190" s="178"/>
      <c r="CW190" s="178"/>
      <c r="CX190" s="178"/>
      <c r="CY190" s="178"/>
      <c r="CZ190" s="178"/>
      <c r="DA190" s="178"/>
      <c r="DB190" s="178"/>
      <c r="DC190" s="178"/>
      <c r="DD190" s="178"/>
      <c r="DE190" s="178"/>
      <c r="DF190" s="178"/>
      <c r="DG190" s="178"/>
      <c r="DH190" s="178"/>
      <c r="DI190" s="178"/>
      <c r="DJ190" s="178"/>
      <c r="DK190" s="178"/>
      <c r="DL190" s="178"/>
      <c r="DM190" s="178"/>
      <c r="DN190" s="178"/>
      <c r="DO190" s="178"/>
      <c r="DP190" s="178"/>
      <c r="DQ190" s="178"/>
      <c r="DR190" s="178"/>
      <c r="DS190" s="178"/>
      <c r="DT190" s="178"/>
      <c r="DU190" s="178"/>
      <c r="DV190" s="178"/>
      <c r="DW190" s="178"/>
      <c r="DX190" s="178"/>
      <c r="DY190" s="178"/>
      <c r="DZ190" s="178"/>
      <c r="EA190" s="178"/>
      <c r="EB190" s="178"/>
      <c r="EC190" s="178"/>
      <c r="ED190" s="178"/>
      <c r="EE190" s="178"/>
      <c r="EF190" s="178"/>
      <c r="EG190" s="178"/>
      <c r="EH190" s="178"/>
      <c r="EI190" s="178"/>
      <c r="EJ190" s="178"/>
      <c r="EK190" s="178"/>
      <c r="EL190" s="178"/>
      <c r="EM190" s="178"/>
      <c r="EN190" s="178"/>
      <c r="EO190" s="178"/>
      <c r="EP190" s="178"/>
      <c r="EQ190" s="178"/>
      <c r="ER190" s="178"/>
      <c r="ES190" s="178"/>
      <c r="ET190" s="178"/>
      <c r="EU190" s="178"/>
      <c r="EV190" s="178"/>
      <c r="EW190" s="178"/>
      <c r="EX190" s="178"/>
      <c r="EY190" s="178"/>
      <c r="EZ190" s="178"/>
      <c r="FA190" s="178"/>
      <c r="FB190" s="178"/>
      <c r="FC190" s="178"/>
      <c r="FD190" s="178"/>
      <c r="FE190" s="178"/>
      <c r="FF190" s="178"/>
      <c r="FG190" s="178"/>
      <c r="FH190" s="178"/>
      <c r="FI190" s="178"/>
      <c r="FJ190" s="178"/>
      <c r="FK190" s="178"/>
      <c r="FL190" s="178"/>
      <c r="FM190" s="178"/>
      <c r="FN190" s="178"/>
      <c r="FO190" s="178"/>
      <c r="FP190" s="178"/>
      <c r="FQ190" s="178"/>
      <c r="FR190" s="178"/>
      <c r="FS190" s="178"/>
      <c r="FT190" s="178"/>
      <c r="FU190" s="178"/>
      <c r="FV190" s="178"/>
      <c r="FW190" s="178"/>
      <c r="FX190" s="178"/>
      <c r="FY190" s="178"/>
      <c r="FZ190" s="178"/>
      <c r="GA190" s="178"/>
      <c r="GB190" s="178"/>
      <c r="GC190" s="178"/>
      <c r="GD190" s="178"/>
      <c r="GE190" s="178"/>
      <c r="GF190" s="178"/>
      <c r="GG190" s="178"/>
      <c r="GH190" s="178"/>
      <c r="GI190" s="178"/>
      <c r="GJ190" s="178"/>
      <c r="GK190" s="178"/>
      <c r="GL190" s="178"/>
      <c r="GM190" s="178"/>
      <c r="GN190" s="178"/>
      <c r="GO190" s="178"/>
      <c r="GP190" s="178"/>
      <c r="GQ190" s="178"/>
      <c r="GR190" s="178"/>
      <c r="GS190" s="178"/>
      <c r="GT190" s="178"/>
      <c r="GU190" s="178"/>
      <c r="GV190" s="178"/>
      <c r="GW190" s="178"/>
      <c r="GX190" s="178"/>
      <c r="GY190" s="178"/>
      <c r="GZ190" s="178"/>
      <c r="HA190" s="178"/>
      <c r="HB190" s="178"/>
      <c r="HC190" s="178"/>
      <c r="HD190" s="178"/>
      <c r="HE190" s="178"/>
      <c r="HF190" s="178"/>
      <c r="HG190" s="178"/>
      <c r="HH190" s="178"/>
      <c r="HI190" s="178"/>
      <c r="HJ190" s="178"/>
      <c r="HK190" s="178"/>
      <c r="HL190" s="178"/>
      <c r="HM190" s="178"/>
      <c r="HN190" s="178"/>
      <c r="HO190" s="178"/>
      <c r="HP190" s="178"/>
      <c r="HQ190" s="178"/>
      <c r="HR190" s="178"/>
      <c r="HS190" s="178"/>
      <c r="HT190" s="178"/>
      <c r="HU190" s="178"/>
      <c r="HV190" s="178"/>
      <c r="HW190" s="178"/>
      <c r="HX190" s="178"/>
      <c r="HY190" s="178"/>
      <c r="HZ190" s="178"/>
      <c r="IA190" s="178"/>
      <c r="IB190" s="178"/>
      <c r="IC190" s="178"/>
      <c r="ID190" s="178"/>
      <c r="IE190" s="178"/>
      <c r="IF190" s="178"/>
      <c r="IG190" s="178"/>
      <c r="IH190" s="178"/>
      <c r="II190" s="178"/>
      <c r="IJ190" s="178"/>
      <c r="IK190" s="178"/>
      <c r="IL190" s="178"/>
      <c r="IM190" s="178"/>
      <c r="IN190" s="178"/>
      <c r="IO190" s="178"/>
      <c r="IP190" s="178"/>
      <c r="IQ190" s="178"/>
      <c r="IR190" s="178"/>
      <c r="IS190" s="178"/>
      <c r="IT190" s="178"/>
      <c r="IU190" s="178"/>
    </row>
    <row r="191" spans="1:255" s="190" customFormat="1" ht="12.75">
      <c r="A191" s="193"/>
      <c r="B191" s="193"/>
      <c r="C191" s="193"/>
      <c r="D191" s="194"/>
      <c r="E191" s="193"/>
      <c r="F191" s="193"/>
      <c r="G191" s="193"/>
      <c r="H191" s="193"/>
      <c r="I191" s="193"/>
      <c r="J191" s="178"/>
      <c r="K191" s="205"/>
      <c r="L191" s="205"/>
      <c r="M191" s="205"/>
      <c r="N191" s="178"/>
      <c r="O191" s="179"/>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8"/>
      <c r="AY191" s="178"/>
      <c r="AZ191" s="178"/>
      <c r="BA191" s="178"/>
      <c r="BB191" s="178"/>
      <c r="BC191" s="178"/>
      <c r="BD191" s="178"/>
      <c r="BE191" s="178"/>
      <c r="BF191" s="178"/>
      <c r="BG191" s="178"/>
      <c r="BH191" s="178"/>
      <c r="BI191" s="178"/>
      <c r="BJ191" s="178"/>
      <c r="BK191" s="178"/>
      <c r="BL191" s="178"/>
      <c r="BM191" s="178"/>
      <c r="BN191" s="178"/>
      <c r="BO191" s="178"/>
      <c r="BP191" s="178"/>
      <c r="BQ191" s="178"/>
      <c r="BR191" s="178"/>
      <c r="BS191" s="178"/>
      <c r="BT191" s="178"/>
      <c r="BU191" s="178"/>
      <c r="BV191" s="178"/>
      <c r="BW191" s="178"/>
      <c r="BX191" s="178"/>
      <c r="BY191" s="178"/>
      <c r="BZ191" s="178"/>
      <c r="CA191" s="178"/>
      <c r="CB191" s="178"/>
      <c r="CC191" s="178"/>
      <c r="CD191" s="178"/>
      <c r="CE191" s="178"/>
      <c r="CF191" s="178"/>
      <c r="CG191" s="178"/>
      <c r="CH191" s="178"/>
      <c r="CI191" s="178"/>
      <c r="CJ191" s="178"/>
      <c r="CK191" s="178"/>
      <c r="CL191" s="178"/>
      <c r="CM191" s="178"/>
      <c r="CN191" s="178"/>
      <c r="CO191" s="178"/>
      <c r="CP191" s="178"/>
      <c r="CQ191" s="178"/>
      <c r="CR191" s="178"/>
      <c r="CS191" s="178"/>
      <c r="CT191" s="178"/>
      <c r="CU191" s="178"/>
      <c r="CV191" s="178"/>
      <c r="CW191" s="178"/>
      <c r="CX191" s="178"/>
      <c r="CY191" s="178"/>
      <c r="CZ191" s="178"/>
      <c r="DA191" s="178"/>
      <c r="DB191" s="178"/>
      <c r="DC191" s="178"/>
      <c r="DD191" s="178"/>
      <c r="DE191" s="178"/>
      <c r="DF191" s="178"/>
      <c r="DG191" s="178"/>
      <c r="DH191" s="178"/>
      <c r="DI191" s="178"/>
      <c r="DJ191" s="178"/>
      <c r="DK191" s="178"/>
      <c r="DL191" s="178"/>
      <c r="DM191" s="178"/>
      <c r="DN191" s="178"/>
      <c r="DO191" s="178"/>
      <c r="DP191" s="178"/>
      <c r="DQ191" s="178"/>
      <c r="DR191" s="178"/>
      <c r="DS191" s="178"/>
      <c r="DT191" s="178"/>
      <c r="DU191" s="178"/>
      <c r="DV191" s="178"/>
      <c r="DW191" s="178"/>
      <c r="DX191" s="178"/>
      <c r="DY191" s="178"/>
      <c r="DZ191" s="178"/>
      <c r="EA191" s="178"/>
      <c r="EB191" s="178"/>
      <c r="EC191" s="178"/>
      <c r="ED191" s="178"/>
      <c r="EE191" s="178"/>
      <c r="EF191" s="178"/>
      <c r="EG191" s="178"/>
      <c r="EH191" s="178"/>
      <c r="EI191" s="178"/>
      <c r="EJ191" s="178"/>
      <c r="EK191" s="178"/>
      <c r="EL191" s="178"/>
      <c r="EM191" s="178"/>
      <c r="EN191" s="178"/>
      <c r="EO191" s="178"/>
      <c r="EP191" s="178"/>
      <c r="EQ191" s="178"/>
      <c r="ER191" s="178"/>
      <c r="ES191" s="178"/>
      <c r="ET191" s="178"/>
      <c r="EU191" s="178"/>
      <c r="EV191" s="178"/>
      <c r="EW191" s="178"/>
      <c r="EX191" s="178"/>
      <c r="EY191" s="178"/>
      <c r="EZ191" s="178"/>
      <c r="FA191" s="178"/>
      <c r="FB191" s="178"/>
      <c r="FC191" s="178"/>
      <c r="FD191" s="178"/>
      <c r="FE191" s="178"/>
      <c r="FF191" s="178"/>
      <c r="FG191" s="178"/>
      <c r="FH191" s="178"/>
      <c r="FI191" s="178"/>
      <c r="FJ191" s="178"/>
      <c r="FK191" s="178"/>
      <c r="FL191" s="178"/>
      <c r="FM191" s="178"/>
      <c r="FN191" s="178"/>
      <c r="FO191" s="178"/>
      <c r="FP191" s="178"/>
      <c r="FQ191" s="178"/>
      <c r="FR191" s="178"/>
      <c r="FS191" s="178"/>
      <c r="FT191" s="178"/>
      <c r="FU191" s="178"/>
      <c r="FV191" s="178"/>
      <c r="FW191" s="178"/>
      <c r="FX191" s="178"/>
      <c r="FY191" s="178"/>
      <c r="FZ191" s="178"/>
      <c r="GA191" s="178"/>
      <c r="GB191" s="178"/>
      <c r="GC191" s="178"/>
      <c r="GD191" s="178"/>
      <c r="GE191" s="178"/>
      <c r="GF191" s="178"/>
      <c r="GG191" s="178"/>
      <c r="GH191" s="178"/>
      <c r="GI191" s="178"/>
      <c r="GJ191" s="178"/>
      <c r="GK191" s="178"/>
      <c r="GL191" s="178"/>
      <c r="GM191" s="178"/>
      <c r="GN191" s="178"/>
      <c r="GO191" s="178"/>
      <c r="GP191" s="178"/>
      <c r="GQ191" s="178"/>
      <c r="GR191" s="178"/>
      <c r="GS191" s="178"/>
      <c r="GT191" s="178"/>
      <c r="GU191" s="178"/>
      <c r="GV191" s="178"/>
      <c r="GW191" s="178"/>
      <c r="GX191" s="178"/>
      <c r="GY191" s="178"/>
      <c r="GZ191" s="178"/>
      <c r="HA191" s="178"/>
      <c r="HB191" s="178"/>
      <c r="HC191" s="178"/>
      <c r="HD191" s="178"/>
      <c r="HE191" s="178"/>
      <c r="HF191" s="178"/>
      <c r="HG191" s="178"/>
      <c r="HH191" s="178"/>
      <c r="HI191" s="178"/>
      <c r="HJ191" s="178"/>
      <c r="HK191" s="178"/>
      <c r="HL191" s="178"/>
      <c r="HM191" s="178"/>
      <c r="HN191" s="178"/>
      <c r="HO191" s="178"/>
      <c r="HP191" s="178"/>
      <c r="HQ191" s="178"/>
      <c r="HR191" s="178"/>
      <c r="HS191" s="178"/>
      <c r="HT191" s="178"/>
      <c r="HU191" s="178"/>
      <c r="HV191" s="178"/>
      <c r="HW191" s="178"/>
      <c r="HX191" s="178"/>
      <c r="HY191" s="178"/>
      <c r="HZ191" s="178"/>
      <c r="IA191" s="178"/>
      <c r="IB191" s="178"/>
      <c r="IC191" s="178"/>
      <c r="ID191" s="178"/>
      <c r="IE191" s="178"/>
      <c r="IF191" s="178"/>
      <c r="IG191" s="178"/>
      <c r="IH191" s="178"/>
      <c r="II191" s="178"/>
      <c r="IJ191" s="178"/>
      <c r="IK191" s="178"/>
      <c r="IL191" s="178"/>
      <c r="IM191" s="178"/>
      <c r="IN191" s="178"/>
      <c r="IO191" s="178"/>
      <c r="IP191" s="178"/>
      <c r="IQ191" s="178"/>
      <c r="IR191" s="178"/>
      <c r="IS191" s="178"/>
      <c r="IT191" s="178"/>
      <c r="IU191" s="178"/>
    </row>
    <row r="192" spans="1:255" s="190" customFormat="1" ht="12.75">
      <c r="A192" s="193"/>
      <c r="B192" s="193"/>
      <c r="C192" s="193"/>
      <c r="D192" s="194"/>
      <c r="E192" s="193"/>
      <c r="F192" s="193"/>
      <c r="G192" s="193"/>
      <c r="H192" s="193"/>
      <c r="I192" s="193"/>
      <c r="J192" s="178"/>
      <c r="K192" s="205"/>
      <c r="L192" s="205"/>
      <c r="M192" s="205"/>
      <c r="N192" s="178"/>
      <c r="O192" s="179"/>
      <c r="P192" s="178"/>
      <c r="Q192" s="178"/>
      <c r="R192" s="178"/>
      <c r="S192" s="178"/>
      <c r="T192" s="178"/>
      <c r="U192" s="178"/>
      <c r="V192" s="178"/>
      <c r="W192" s="178"/>
      <c r="X192" s="178"/>
      <c r="Y192" s="178"/>
      <c r="Z192" s="178"/>
      <c r="AA192" s="178"/>
      <c r="AB192" s="178"/>
      <c r="AC192" s="178"/>
      <c r="AD192" s="178"/>
      <c r="AE192" s="178"/>
      <c r="AF192" s="178"/>
      <c r="AG192" s="178"/>
      <c r="AH192" s="178"/>
      <c r="AI192" s="178"/>
      <c r="AJ192" s="178"/>
      <c r="AK192" s="178"/>
      <c r="AL192" s="178"/>
      <c r="AM192" s="178"/>
      <c r="AN192" s="178"/>
      <c r="AO192" s="178"/>
      <c r="AP192" s="178"/>
      <c r="AQ192" s="178"/>
      <c r="AR192" s="178"/>
      <c r="AS192" s="178"/>
      <c r="AT192" s="178"/>
      <c r="AU192" s="178"/>
      <c r="AV192" s="178"/>
      <c r="AW192" s="178"/>
      <c r="AX192" s="178"/>
      <c r="AY192" s="178"/>
      <c r="AZ192" s="178"/>
      <c r="BA192" s="178"/>
      <c r="BB192" s="178"/>
      <c r="BC192" s="178"/>
      <c r="BD192" s="178"/>
      <c r="BE192" s="178"/>
      <c r="BF192" s="178"/>
      <c r="BG192" s="178"/>
      <c r="BH192" s="178"/>
      <c r="BI192" s="178"/>
      <c r="BJ192" s="178"/>
      <c r="BK192" s="178"/>
      <c r="BL192" s="178"/>
      <c r="BM192" s="178"/>
      <c r="BN192" s="178"/>
      <c r="BO192" s="178"/>
      <c r="BP192" s="178"/>
      <c r="BQ192" s="178"/>
      <c r="BR192" s="178"/>
      <c r="BS192" s="178"/>
      <c r="BT192" s="178"/>
      <c r="BU192" s="178"/>
      <c r="BV192" s="178"/>
      <c r="BW192" s="178"/>
      <c r="BX192" s="178"/>
      <c r="BY192" s="178"/>
      <c r="BZ192" s="178"/>
      <c r="CA192" s="178"/>
      <c r="CB192" s="178"/>
      <c r="CC192" s="178"/>
      <c r="CD192" s="178"/>
      <c r="CE192" s="178"/>
      <c r="CF192" s="178"/>
      <c r="CG192" s="178"/>
      <c r="CH192" s="178"/>
      <c r="CI192" s="178"/>
      <c r="CJ192" s="178"/>
      <c r="CK192" s="178"/>
      <c r="CL192" s="178"/>
      <c r="CM192" s="178"/>
      <c r="CN192" s="178"/>
      <c r="CO192" s="178"/>
      <c r="CP192" s="178"/>
      <c r="CQ192" s="178"/>
      <c r="CR192" s="178"/>
      <c r="CS192" s="178"/>
      <c r="CT192" s="178"/>
      <c r="CU192" s="178"/>
      <c r="CV192" s="178"/>
      <c r="CW192" s="178"/>
      <c r="CX192" s="178"/>
      <c r="CY192" s="178"/>
      <c r="CZ192" s="178"/>
      <c r="DA192" s="178"/>
      <c r="DB192" s="178"/>
      <c r="DC192" s="178"/>
      <c r="DD192" s="178"/>
      <c r="DE192" s="178"/>
      <c r="DF192" s="178"/>
      <c r="DG192" s="178"/>
      <c r="DH192" s="178"/>
      <c r="DI192" s="178"/>
      <c r="DJ192" s="178"/>
      <c r="DK192" s="178"/>
      <c r="DL192" s="178"/>
      <c r="DM192" s="178"/>
      <c r="DN192" s="178"/>
      <c r="DO192" s="178"/>
      <c r="DP192" s="178"/>
      <c r="DQ192" s="178"/>
      <c r="DR192" s="178"/>
      <c r="DS192" s="178"/>
      <c r="DT192" s="178"/>
      <c r="DU192" s="178"/>
      <c r="DV192" s="178"/>
      <c r="DW192" s="178"/>
      <c r="DX192" s="178"/>
      <c r="DY192" s="178"/>
      <c r="DZ192" s="178"/>
      <c r="EA192" s="178"/>
      <c r="EB192" s="178"/>
      <c r="EC192" s="178"/>
      <c r="ED192" s="178"/>
      <c r="EE192" s="178"/>
      <c r="EF192" s="178"/>
      <c r="EG192" s="178"/>
      <c r="EH192" s="178"/>
      <c r="EI192" s="178"/>
      <c r="EJ192" s="178"/>
      <c r="EK192" s="178"/>
      <c r="EL192" s="178"/>
      <c r="EM192" s="178"/>
      <c r="EN192" s="178"/>
      <c r="EO192" s="178"/>
      <c r="EP192" s="178"/>
      <c r="EQ192" s="178"/>
      <c r="ER192" s="178"/>
      <c r="ES192" s="178"/>
      <c r="ET192" s="178"/>
      <c r="EU192" s="178"/>
      <c r="EV192" s="178"/>
      <c r="EW192" s="178"/>
      <c r="EX192" s="178"/>
      <c r="EY192" s="178"/>
      <c r="EZ192" s="178"/>
      <c r="FA192" s="178"/>
      <c r="FB192" s="178"/>
      <c r="FC192" s="178"/>
      <c r="FD192" s="178"/>
      <c r="FE192" s="178"/>
      <c r="FF192" s="178"/>
      <c r="FG192" s="178"/>
      <c r="FH192" s="178"/>
      <c r="FI192" s="178"/>
      <c r="FJ192" s="178"/>
      <c r="FK192" s="178"/>
      <c r="FL192" s="178"/>
      <c r="FM192" s="178"/>
      <c r="FN192" s="178"/>
      <c r="FO192" s="178"/>
      <c r="FP192" s="178"/>
      <c r="FQ192" s="178"/>
      <c r="FR192" s="178"/>
      <c r="FS192" s="178"/>
      <c r="FT192" s="178"/>
      <c r="FU192" s="178"/>
      <c r="FV192" s="178"/>
      <c r="FW192" s="178"/>
      <c r="FX192" s="178"/>
      <c r="FY192" s="178"/>
      <c r="FZ192" s="178"/>
      <c r="GA192" s="178"/>
      <c r="GB192" s="178"/>
      <c r="GC192" s="178"/>
      <c r="GD192" s="178"/>
      <c r="GE192" s="178"/>
      <c r="GF192" s="178"/>
      <c r="GG192" s="178"/>
      <c r="GH192" s="178"/>
      <c r="GI192" s="178"/>
      <c r="GJ192" s="178"/>
      <c r="GK192" s="178"/>
      <c r="GL192" s="178"/>
      <c r="GM192" s="178"/>
      <c r="GN192" s="178"/>
      <c r="GO192" s="178"/>
      <c r="GP192" s="178"/>
      <c r="GQ192" s="178"/>
      <c r="GR192" s="178"/>
      <c r="GS192" s="178"/>
      <c r="GT192" s="178"/>
      <c r="GU192" s="178"/>
      <c r="GV192" s="178"/>
      <c r="GW192" s="178"/>
      <c r="GX192" s="178"/>
      <c r="GY192" s="178"/>
      <c r="GZ192" s="178"/>
      <c r="HA192" s="178"/>
      <c r="HB192" s="178"/>
      <c r="HC192" s="178"/>
      <c r="HD192" s="178"/>
      <c r="HE192" s="178"/>
      <c r="HF192" s="178"/>
      <c r="HG192" s="178"/>
      <c r="HH192" s="178"/>
      <c r="HI192" s="178"/>
      <c r="HJ192" s="178"/>
      <c r="HK192" s="178"/>
      <c r="HL192" s="178"/>
      <c r="HM192" s="178"/>
      <c r="HN192" s="178"/>
      <c r="HO192" s="178"/>
      <c r="HP192" s="178"/>
      <c r="HQ192" s="178"/>
      <c r="HR192" s="178"/>
      <c r="HS192" s="178"/>
      <c r="HT192" s="178"/>
      <c r="HU192" s="178"/>
      <c r="HV192" s="178"/>
      <c r="HW192" s="178"/>
      <c r="HX192" s="178"/>
      <c r="HY192" s="178"/>
      <c r="HZ192" s="178"/>
      <c r="IA192" s="178"/>
      <c r="IB192" s="178"/>
      <c r="IC192" s="178"/>
      <c r="ID192" s="178"/>
      <c r="IE192" s="178"/>
      <c r="IF192" s="178"/>
      <c r="IG192" s="178"/>
      <c r="IH192" s="178"/>
      <c r="II192" s="178"/>
      <c r="IJ192" s="178"/>
      <c r="IK192" s="178"/>
      <c r="IL192" s="178"/>
      <c r="IM192" s="178"/>
      <c r="IN192" s="178"/>
      <c r="IO192" s="178"/>
      <c r="IP192" s="178"/>
      <c r="IQ192" s="178"/>
      <c r="IR192" s="178"/>
      <c r="IS192" s="178"/>
      <c r="IT192" s="178"/>
      <c r="IU192" s="178"/>
    </row>
    <row r="193" spans="1:255" s="190" customFormat="1" ht="12.75">
      <c r="A193" s="193"/>
      <c r="B193" s="193"/>
      <c r="C193" s="193"/>
      <c r="D193" s="194"/>
      <c r="E193" s="193"/>
      <c r="F193" s="193"/>
      <c r="G193" s="193"/>
      <c r="H193" s="193"/>
      <c r="I193" s="193"/>
      <c r="J193" s="178"/>
      <c r="K193" s="205"/>
      <c r="L193" s="205"/>
      <c r="M193" s="205"/>
      <c r="N193" s="178"/>
      <c r="O193" s="179"/>
      <c r="P193" s="178"/>
      <c r="Q193" s="178"/>
      <c r="R193" s="178"/>
      <c r="S193" s="178"/>
      <c r="T193" s="178"/>
      <c r="U193" s="178"/>
      <c r="V193" s="178"/>
      <c r="W193" s="178"/>
      <c r="X193" s="178"/>
      <c r="Y193" s="178"/>
      <c r="Z193" s="178"/>
      <c r="AA193" s="178"/>
      <c r="AB193" s="178"/>
      <c r="AC193" s="178"/>
      <c r="AD193" s="178"/>
      <c r="AE193" s="178"/>
      <c r="AF193" s="178"/>
      <c r="AG193" s="178"/>
      <c r="AH193" s="178"/>
      <c r="AI193" s="178"/>
      <c r="AJ193" s="178"/>
      <c r="AK193" s="178"/>
      <c r="AL193" s="178"/>
      <c r="AM193" s="178"/>
      <c r="AN193" s="178"/>
      <c r="AO193" s="178"/>
      <c r="AP193" s="178"/>
      <c r="AQ193" s="178"/>
      <c r="AR193" s="178"/>
      <c r="AS193" s="178"/>
      <c r="AT193" s="178"/>
      <c r="AU193" s="178"/>
      <c r="AV193" s="178"/>
      <c r="AW193" s="178"/>
      <c r="AX193" s="178"/>
      <c r="AY193" s="178"/>
      <c r="AZ193" s="178"/>
      <c r="BA193" s="178"/>
      <c r="BB193" s="178"/>
      <c r="BC193" s="178"/>
      <c r="BD193" s="178"/>
      <c r="BE193" s="178"/>
      <c r="BF193" s="178"/>
      <c r="BG193" s="178"/>
      <c r="BH193" s="178"/>
      <c r="BI193" s="178"/>
      <c r="BJ193" s="178"/>
      <c r="BK193" s="178"/>
      <c r="BL193" s="178"/>
      <c r="BM193" s="178"/>
      <c r="BN193" s="178"/>
      <c r="BO193" s="178"/>
      <c r="BP193" s="178"/>
      <c r="BQ193" s="178"/>
      <c r="BR193" s="178"/>
      <c r="BS193" s="178"/>
      <c r="BT193" s="178"/>
      <c r="BU193" s="178"/>
      <c r="BV193" s="178"/>
      <c r="BW193" s="178"/>
      <c r="BX193" s="178"/>
      <c r="BY193" s="178"/>
      <c r="BZ193" s="178"/>
      <c r="CA193" s="178"/>
      <c r="CB193" s="178"/>
      <c r="CC193" s="178"/>
      <c r="CD193" s="178"/>
      <c r="CE193" s="178"/>
      <c r="CF193" s="178"/>
      <c r="CG193" s="178"/>
      <c r="CH193" s="178"/>
      <c r="CI193" s="178"/>
      <c r="CJ193" s="178"/>
      <c r="CK193" s="178"/>
      <c r="CL193" s="178"/>
      <c r="CM193" s="178"/>
      <c r="CN193" s="178"/>
      <c r="CO193" s="178"/>
      <c r="CP193" s="178"/>
      <c r="CQ193" s="178"/>
      <c r="CR193" s="178"/>
      <c r="CS193" s="178"/>
      <c r="CT193" s="178"/>
      <c r="CU193" s="178"/>
      <c r="CV193" s="178"/>
      <c r="CW193" s="178"/>
      <c r="CX193" s="178"/>
      <c r="CY193" s="178"/>
      <c r="CZ193" s="178"/>
      <c r="DA193" s="178"/>
      <c r="DB193" s="178"/>
      <c r="DC193" s="178"/>
      <c r="DD193" s="178"/>
      <c r="DE193" s="178"/>
      <c r="DF193" s="178"/>
      <c r="DG193" s="178"/>
      <c r="DH193" s="178"/>
      <c r="DI193" s="178"/>
      <c r="DJ193" s="178"/>
      <c r="DK193" s="178"/>
      <c r="DL193" s="178"/>
      <c r="DM193" s="178"/>
      <c r="DN193" s="178"/>
      <c r="DO193" s="178"/>
      <c r="DP193" s="178"/>
      <c r="DQ193" s="178"/>
      <c r="DR193" s="178"/>
      <c r="DS193" s="178"/>
      <c r="DT193" s="178"/>
      <c r="DU193" s="178"/>
      <c r="DV193" s="178"/>
      <c r="DW193" s="178"/>
      <c r="DX193" s="178"/>
      <c r="DY193" s="178"/>
      <c r="DZ193" s="178"/>
      <c r="EA193" s="178"/>
      <c r="EB193" s="178"/>
      <c r="EC193" s="178"/>
      <c r="ED193" s="178"/>
      <c r="EE193" s="178"/>
      <c r="EF193" s="178"/>
      <c r="EG193" s="178"/>
      <c r="EH193" s="178"/>
      <c r="EI193" s="178"/>
      <c r="EJ193" s="178"/>
      <c r="EK193" s="178"/>
      <c r="EL193" s="178"/>
      <c r="EM193" s="178"/>
      <c r="EN193" s="178"/>
      <c r="EO193" s="178"/>
      <c r="EP193" s="178"/>
      <c r="EQ193" s="178"/>
      <c r="ER193" s="178"/>
      <c r="ES193" s="178"/>
      <c r="ET193" s="178"/>
      <c r="EU193" s="178"/>
      <c r="EV193" s="178"/>
      <c r="EW193" s="178"/>
      <c r="EX193" s="178"/>
      <c r="EY193" s="178"/>
      <c r="EZ193" s="178"/>
      <c r="FA193" s="178"/>
      <c r="FB193" s="178"/>
      <c r="FC193" s="178"/>
      <c r="FD193" s="178"/>
      <c r="FE193" s="178"/>
      <c r="FF193" s="178"/>
      <c r="FG193" s="178"/>
      <c r="FH193" s="178"/>
      <c r="FI193" s="178"/>
      <c r="FJ193" s="178"/>
      <c r="FK193" s="178"/>
      <c r="FL193" s="178"/>
      <c r="FM193" s="178"/>
      <c r="FN193" s="178"/>
      <c r="FO193" s="178"/>
      <c r="FP193" s="178"/>
      <c r="FQ193" s="178"/>
      <c r="FR193" s="178"/>
      <c r="FS193" s="178"/>
      <c r="FT193" s="178"/>
      <c r="FU193" s="178"/>
      <c r="FV193" s="178"/>
      <c r="FW193" s="178"/>
      <c r="FX193" s="178"/>
      <c r="FY193" s="178"/>
      <c r="FZ193" s="178"/>
      <c r="GA193" s="178"/>
      <c r="GB193" s="178"/>
      <c r="GC193" s="178"/>
      <c r="GD193" s="178"/>
      <c r="GE193" s="178"/>
      <c r="GF193" s="178"/>
      <c r="GG193" s="178"/>
      <c r="GH193" s="178"/>
      <c r="GI193" s="178"/>
      <c r="GJ193" s="178"/>
      <c r="GK193" s="178"/>
      <c r="GL193" s="178"/>
      <c r="GM193" s="178"/>
      <c r="GN193" s="178"/>
      <c r="GO193" s="178"/>
      <c r="GP193" s="178"/>
      <c r="GQ193" s="178"/>
      <c r="GR193" s="178"/>
      <c r="GS193" s="178"/>
      <c r="GT193" s="178"/>
      <c r="GU193" s="178"/>
      <c r="GV193" s="178"/>
      <c r="GW193" s="178"/>
      <c r="GX193" s="178"/>
      <c r="GY193" s="178"/>
      <c r="GZ193" s="178"/>
      <c r="HA193" s="178"/>
      <c r="HB193" s="178"/>
      <c r="HC193" s="178"/>
      <c r="HD193" s="178"/>
      <c r="HE193" s="178"/>
      <c r="HF193" s="178"/>
      <c r="HG193" s="178"/>
      <c r="HH193" s="178"/>
      <c r="HI193" s="178"/>
      <c r="HJ193" s="178"/>
      <c r="HK193" s="178"/>
      <c r="HL193" s="178"/>
      <c r="HM193" s="178"/>
      <c r="HN193" s="178"/>
      <c r="HO193" s="178"/>
      <c r="HP193" s="178"/>
      <c r="HQ193" s="178"/>
      <c r="HR193" s="178"/>
      <c r="HS193" s="178"/>
      <c r="HT193" s="178"/>
      <c r="HU193" s="178"/>
      <c r="HV193" s="178"/>
      <c r="HW193" s="178"/>
      <c r="HX193" s="178"/>
      <c r="HY193" s="178"/>
      <c r="HZ193" s="178"/>
      <c r="IA193" s="178"/>
      <c r="IB193" s="178"/>
      <c r="IC193" s="178"/>
      <c r="ID193" s="178"/>
      <c r="IE193" s="178"/>
      <c r="IF193" s="178"/>
      <c r="IG193" s="178"/>
      <c r="IH193" s="178"/>
      <c r="II193" s="178"/>
      <c r="IJ193" s="178"/>
      <c r="IK193" s="178"/>
      <c r="IL193" s="178"/>
      <c r="IM193" s="178"/>
      <c r="IN193" s="178"/>
      <c r="IO193" s="178"/>
      <c r="IP193" s="178"/>
      <c r="IQ193" s="178"/>
      <c r="IR193" s="178"/>
      <c r="IS193" s="178"/>
      <c r="IT193" s="178"/>
      <c r="IU193" s="178"/>
    </row>
    <row r="194" spans="1:255" s="190" customFormat="1" ht="12.75">
      <c r="A194" s="193"/>
      <c r="B194" s="193"/>
      <c r="C194" s="193"/>
      <c r="D194" s="194"/>
      <c r="E194" s="193"/>
      <c r="F194" s="193"/>
      <c r="G194" s="193"/>
      <c r="H194" s="193"/>
      <c r="I194" s="193"/>
      <c r="J194" s="178"/>
      <c r="K194" s="205"/>
      <c r="L194" s="205"/>
      <c r="M194" s="205"/>
      <c r="N194" s="178"/>
      <c r="O194" s="179"/>
      <c r="P194" s="178"/>
      <c r="Q194" s="178"/>
      <c r="R194" s="178"/>
      <c r="S194" s="178"/>
      <c r="T194" s="178"/>
      <c r="U194" s="178"/>
      <c r="V194" s="178"/>
      <c r="W194" s="178"/>
      <c r="X194" s="178"/>
      <c r="Y194" s="178"/>
      <c r="Z194" s="178"/>
      <c r="AA194" s="178"/>
      <c r="AB194" s="178"/>
      <c r="AC194" s="178"/>
      <c r="AD194" s="178"/>
      <c r="AE194" s="178"/>
      <c r="AF194" s="178"/>
      <c r="AG194" s="178"/>
      <c r="AH194" s="178"/>
      <c r="AI194" s="178"/>
      <c r="AJ194" s="178"/>
      <c r="AK194" s="178"/>
      <c r="AL194" s="178"/>
      <c r="AM194" s="178"/>
      <c r="AN194" s="178"/>
      <c r="AO194" s="178"/>
      <c r="AP194" s="178"/>
      <c r="AQ194" s="178"/>
      <c r="AR194" s="178"/>
      <c r="AS194" s="178"/>
      <c r="AT194" s="178"/>
      <c r="AU194" s="178"/>
      <c r="AV194" s="178"/>
      <c r="AW194" s="178"/>
      <c r="AX194" s="178"/>
      <c r="AY194" s="178"/>
      <c r="AZ194" s="178"/>
      <c r="BA194" s="178"/>
      <c r="BB194" s="178"/>
      <c r="BC194" s="178"/>
      <c r="BD194" s="178"/>
      <c r="BE194" s="178"/>
      <c r="BF194" s="178"/>
      <c r="BG194" s="178"/>
      <c r="BH194" s="178"/>
      <c r="BI194" s="178"/>
      <c r="BJ194" s="178"/>
      <c r="BK194" s="178"/>
      <c r="BL194" s="178"/>
      <c r="BM194" s="178"/>
      <c r="BN194" s="178"/>
      <c r="BO194" s="178"/>
      <c r="BP194" s="178"/>
      <c r="BQ194" s="178"/>
      <c r="BR194" s="178"/>
      <c r="BS194" s="178"/>
      <c r="BT194" s="178"/>
      <c r="BU194" s="178"/>
      <c r="BV194" s="178"/>
      <c r="BW194" s="178"/>
      <c r="BX194" s="178"/>
      <c r="BY194" s="178"/>
      <c r="BZ194" s="178"/>
      <c r="CA194" s="178"/>
      <c r="CB194" s="178"/>
      <c r="CC194" s="178"/>
      <c r="CD194" s="178"/>
      <c r="CE194" s="178"/>
      <c r="CF194" s="178"/>
      <c r="CG194" s="178"/>
      <c r="CH194" s="178"/>
      <c r="CI194" s="178"/>
      <c r="CJ194" s="178"/>
      <c r="CK194" s="178"/>
      <c r="CL194" s="178"/>
      <c r="CM194" s="178"/>
      <c r="CN194" s="178"/>
      <c r="CO194" s="178"/>
      <c r="CP194" s="178"/>
      <c r="CQ194" s="178"/>
      <c r="CR194" s="178"/>
      <c r="CS194" s="178"/>
      <c r="CT194" s="178"/>
      <c r="CU194" s="178"/>
      <c r="CV194" s="178"/>
      <c r="CW194" s="178"/>
      <c r="CX194" s="178"/>
      <c r="CY194" s="178"/>
      <c r="CZ194" s="178"/>
      <c r="DA194" s="178"/>
      <c r="DB194" s="178"/>
      <c r="DC194" s="178"/>
      <c r="DD194" s="178"/>
      <c r="DE194" s="178"/>
      <c r="DF194" s="178"/>
      <c r="DG194" s="178"/>
      <c r="DH194" s="178"/>
      <c r="DI194" s="178"/>
      <c r="DJ194" s="178"/>
      <c r="DK194" s="178"/>
      <c r="DL194" s="178"/>
      <c r="DM194" s="178"/>
      <c r="DN194" s="178"/>
      <c r="DO194" s="178"/>
      <c r="DP194" s="178"/>
      <c r="DQ194" s="178"/>
      <c r="DR194" s="178"/>
      <c r="DS194" s="178"/>
      <c r="DT194" s="178"/>
      <c r="DU194" s="178"/>
      <c r="DV194" s="178"/>
      <c r="DW194" s="178"/>
      <c r="DX194" s="178"/>
      <c r="DY194" s="178"/>
      <c r="DZ194" s="178"/>
      <c r="EA194" s="178"/>
      <c r="EB194" s="178"/>
      <c r="EC194" s="178"/>
      <c r="ED194" s="178"/>
      <c r="EE194" s="178"/>
      <c r="EF194" s="178"/>
      <c r="EG194" s="178"/>
      <c r="EH194" s="178"/>
      <c r="EI194" s="178"/>
      <c r="EJ194" s="178"/>
      <c r="EK194" s="178"/>
      <c r="EL194" s="178"/>
      <c r="EM194" s="178"/>
      <c r="EN194" s="178"/>
      <c r="EO194" s="178"/>
      <c r="EP194" s="178"/>
      <c r="EQ194" s="178"/>
      <c r="ER194" s="178"/>
      <c r="ES194" s="178"/>
      <c r="ET194" s="178"/>
      <c r="EU194" s="178"/>
      <c r="EV194" s="178"/>
      <c r="EW194" s="178"/>
      <c r="EX194" s="178"/>
      <c r="EY194" s="178"/>
      <c r="EZ194" s="178"/>
      <c r="FA194" s="178"/>
      <c r="FB194" s="178"/>
      <c r="FC194" s="178"/>
      <c r="FD194" s="178"/>
      <c r="FE194" s="178"/>
      <c r="FF194" s="178"/>
      <c r="FG194" s="178"/>
      <c r="FH194" s="178"/>
      <c r="FI194" s="178"/>
      <c r="FJ194" s="178"/>
      <c r="FK194" s="178"/>
      <c r="FL194" s="178"/>
      <c r="FM194" s="178"/>
      <c r="FN194" s="178"/>
      <c r="FO194" s="178"/>
      <c r="FP194" s="178"/>
      <c r="FQ194" s="178"/>
      <c r="FR194" s="178"/>
      <c r="FS194" s="178"/>
      <c r="FT194" s="178"/>
      <c r="FU194" s="178"/>
      <c r="FV194" s="178"/>
      <c r="FW194" s="178"/>
      <c r="FX194" s="178"/>
      <c r="FY194" s="178"/>
      <c r="FZ194" s="178"/>
      <c r="GA194" s="178"/>
      <c r="GB194" s="178"/>
      <c r="GC194" s="178"/>
      <c r="GD194" s="178"/>
      <c r="GE194" s="178"/>
      <c r="GF194" s="178"/>
      <c r="GG194" s="178"/>
      <c r="GH194" s="178"/>
      <c r="GI194" s="178"/>
      <c r="GJ194" s="178"/>
      <c r="GK194" s="178"/>
      <c r="GL194" s="178"/>
      <c r="GM194" s="178"/>
      <c r="GN194" s="178"/>
      <c r="GO194" s="178"/>
      <c r="GP194" s="178"/>
      <c r="GQ194" s="178"/>
      <c r="GR194" s="178"/>
      <c r="GS194" s="178"/>
      <c r="GT194" s="178"/>
      <c r="GU194" s="178"/>
      <c r="GV194" s="178"/>
      <c r="GW194" s="178"/>
      <c r="GX194" s="178"/>
      <c r="GY194" s="178"/>
      <c r="GZ194" s="178"/>
      <c r="HA194" s="178"/>
      <c r="HB194" s="178"/>
      <c r="HC194" s="178"/>
      <c r="HD194" s="178"/>
      <c r="HE194" s="178"/>
      <c r="HF194" s="178"/>
      <c r="HG194" s="178"/>
      <c r="HH194" s="178"/>
      <c r="HI194" s="178"/>
      <c r="HJ194" s="178"/>
      <c r="HK194" s="178"/>
      <c r="HL194" s="178"/>
      <c r="HM194" s="178"/>
      <c r="HN194" s="178"/>
      <c r="HO194" s="178"/>
      <c r="HP194" s="178"/>
      <c r="HQ194" s="178"/>
      <c r="HR194" s="178"/>
      <c r="HS194" s="178"/>
      <c r="HT194" s="178"/>
      <c r="HU194" s="178"/>
      <c r="HV194" s="178"/>
      <c r="HW194" s="178"/>
      <c r="HX194" s="178"/>
      <c r="HY194" s="178"/>
      <c r="HZ194" s="178"/>
      <c r="IA194" s="178"/>
      <c r="IB194" s="178"/>
      <c r="IC194" s="178"/>
      <c r="ID194" s="178"/>
      <c r="IE194" s="178"/>
      <c r="IF194" s="178"/>
      <c r="IG194" s="178"/>
      <c r="IH194" s="178"/>
      <c r="II194" s="178"/>
      <c r="IJ194" s="178"/>
      <c r="IK194" s="178"/>
      <c r="IL194" s="178"/>
      <c r="IM194" s="178"/>
      <c r="IN194" s="178"/>
      <c r="IO194" s="178"/>
      <c r="IP194" s="178"/>
      <c r="IQ194" s="178"/>
      <c r="IR194" s="178"/>
      <c r="IS194" s="178"/>
      <c r="IT194" s="178"/>
      <c r="IU194" s="178"/>
    </row>
    <row r="195" spans="1:255" s="190" customFormat="1" ht="12.75">
      <c r="A195" s="193"/>
      <c r="B195" s="193"/>
      <c r="C195" s="193"/>
      <c r="D195" s="194"/>
      <c r="E195" s="193"/>
      <c r="F195" s="193"/>
      <c r="G195" s="193"/>
      <c r="H195" s="193"/>
      <c r="I195" s="193"/>
      <c r="J195" s="178"/>
      <c r="K195" s="205"/>
      <c r="L195" s="205"/>
      <c r="M195" s="205"/>
      <c r="N195" s="178"/>
      <c r="O195" s="179"/>
      <c r="P195" s="178"/>
      <c r="Q195" s="178"/>
      <c r="R195" s="178"/>
      <c r="S195" s="178"/>
      <c r="T195" s="178"/>
      <c r="U195" s="178"/>
      <c r="V195" s="178"/>
      <c r="W195" s="178"/>
      <c r="X195" s="178"/>
      <c r="Y195" s="178"/>
      <c r="Z195" s="178"/>
      <c r="AA195" s="178"/>
      <c r="AB195" s="178"/>
      <c r="AC195" s="178"/>
      <c r="AD195" s="178"/>
      <c r="AE195" s="178"/>
      <c r="AF195" s="178"/>
      <c r="AG195" s="178"/>
      <c r="AH195" s="178"/>
      <c r="AI195" s="178"/>
      <c r="AJ195" s="178"/>
      <c r="AK195" s="178"/>
      <c r="AL195" s="178"/>
      <c r="AM195" s="178"/>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8"/>
      <c r="BR195" s="178"/>
      <c r="BS195" s="178"/>
      <c r="BT195" s="178"/>
      <c r="BU195" s="178"/>
      <c r="BV195" s="178"/>
      <c r="BW195" s="178"/>
      <c r="BX195" s="178"/>
      <c r="BY195" s="178"/>
      <c r="BZ195" s="178"/>
      <c r="CA195" s="178"/>
      <c r="CB195" s="178"/>
      <c r="CC195" s="178"/>
      <c r="CD195" s="178"/>
      <c r="CE195" s="178"/>
      <c r="CF195" s="178"/>
      <c r="CG195" s="178"/>
      <c r="CH195" s="178"/>
      <c r="CI195" s="178"/>
      <c r="CJ195" s="178"/>
      <c r="CK195" s="178"/>
      <c r="CL195" s="178"/>
      <c r="CM195" s="178"/>
      <c r="CN195" s="178"/>
      <c r="CO195" s="178"/>
      <c r="CP195" s="178"/>
      <c r="CQ195" s="178"/>
      <c r="CR195" s="178"/>
      <c r="CS195" s="178"/>
      <c r="CT195" s="178"/>
      <c r="CU195" s="178"/>
      <c r="CV195" s="178"/>
      <c r="CW195" s="178"/>
      <c r="CX195" s="178"/>
      <c r="CY195" s="178"/>
      <c r="CZ195" s="178"/>
      <c r="DA195" s="178"/>
      <c r="DB195" s="178"/>
      <c r="DC195" s="178"/>
      <c r="DD195" s="178"/>
      <c r="DE195" s="178"/>
      <c r="DF195" s="178"/>
      <c r="DG195" s="178"/>
      <c r="DH195" s="178"/>
      <c r="DI195" s="178"/>
      <c r="DJ195" s="178"/>
      <c r="DK195" s="178"/>
      <c r="DL195" s="178"/>
      <c r="DM195" s="178"/>
      <c r="DN195" s="178"/>
      <c r="DO195" s="178"/>
      <c r="DP195" s="178"/>
      <c r="DQ195" s="178"/>
      <c r="DR195" s="178"/>
      <c r="DS195" s="178"/>
      <c r="DT195" s="178"/>
      <c r="DU195" s="178"/>
      <c r="DV195" s="178"/>
      <c r="DW195" s="178"/>
      <c r="DX195" s="178"/>
      <c r="DY195" s="178"/>
      <c r="DZ195" s="178"/>
      <c r="EA195" s="178"/>
      <c r="EB195" s="178"/>
      <c r="EC195" s="178"/>
      <c r="ED195" s="178"/>
      <c r="EE195" s="178"/>
      <c r="EF195" s="178"/>
      <c r="EG195" s="178"/>
      <c r="EH195" s="178"/>
      <c r="EI195" s="178"/>
      <c r="EJ195" s="178"/>
      <c r="EK195" s="178"/>
      <c r="EL195" s="178"/>
      <c r="EM195" s="178"/>
      <c r="EN195" s="178"/>
      <c r="EO195" s="178"/>
      <c r="EP195" s="178"/>
      <c r="EQ195" s="178"/>
      <c r="ER195" s="178"/>
      <c r="ES195" s="178"/>
      <c r="ET195" s="178"/>
      <c r="EU195" s="178"/>
      <c r="EV195" s="178"/>
      <c r="EW195" s="178"/>
      <c r="EX195" s="178"/>
      <c r="EY195" s="178"/>
      <c r="EZ195" s="178"/>
      <c r="FA195" s="178"/>
      <c r="FB195" s="178"/>
      <c r="FC195" s="178"/>
      <c r="FD195" s="178"/>
      <c r="FE195" s="178"/>
      <c r="FF195" s="178"/>
      <c r="FG195" s="178"/>
      <c r="FH195" s="178"/>
      <c r="FI195" s="178"/>
      <c r="FJ195" s="178"/>
      <c r="FK195" s="178"/>
      <c r="FL195" s="178"/>
      <c r="FM195" s="178"/>
      <c r="FN195" s="178"/>
      <c r="FO195" s="178"/>
      <c r="FP195" s="178"/>
      <c r="FQ195" s="178"/>
      <c r="FR195" s="178"/>
      <c r="FS195" s="178"/>
      <c r="FT195" s="178"/>
      <c r="FU195" s="178"/>
      <c r="FV195" s="178"/>
      <c r="FW195" s="178"/>
      <c r="FX195" s="178"/>
      <c r="FY195" s="178"/>
      <c r="FZ195" s="178"/>
      <c r="GA195" s="178"/>
      <c r="GB195" s="178"/>
      <c r="GC195" s="178"/>
      <c r="GD195" s="178"/>
      <c r="GE195" s="178"/>
      <c r="GF195" s="178"/>
      <c r="GG195" s="178"/>
      <c r="GH195" s="178"/>
      <c r="GI195" s="178"/>
      <c r="GJ195" s="178"/>
      <c r="GK195" s="178"/>
      <c r="GL195" s="178"/>
      <c r="GM195" s="178"/>
      <c r="GN195" s="178"/>
      <c r="GO195" s="178"/>
      <c r="GP195" s="178"/>
      <c r="GQ195" s="178"/>
      <c r="GR195" s="178"/>
      <c r="GS195" s="178"/>
      <c r="GT195" s="178"/>
      <c r="GU195" s="178"/>
      <c r="GV195" s="178"/>
      <c r="GW195" s="178"/>
      <c r="GX195" s="178"/>
      <c r="GY195" s="178"/>
      <c r="GZ195" s="178"/>
      <c r="HA195" s="178"/>
      <c r="HB195" s="178"/>
      <c r="HC195" s="178"/>
      <c r="HD195" s="178"/>
      <c r="HE195" s="178"/>
      <c r="HF195" s="178"/>
      <c r="HG195" s="178"/>
      <c r="HH195" s="178"/>
      <c r="HI195" s="178"/>
      <c r="HJ195" s="178"/>
      <c r="HK195" s="178"/>
      <c r="HL195" s="178"/>
      <c r="HM195" s="178"/>
      <c r="HN195" s="178"/>
      <c r="HO195" s="178"/>
      <c r="HP195" s="178"/>
      <c r="HQ195" s="178"/>
      <c r="HR195" s="178"/>
      <c r="HS195" s="178"/>
      <c r="HT195" s="178"/>
      <c r="HU195" s="178"/>
      <c r="HV195" s="178"/>
      <c r="HW195" s="178"/>
      <c r="HX195" s="178"/>
      <c r="HY195" s="178"/>
      <c r="HZ195" s="178"/>
      <c r="IA195" s="178"/>
      <c r="IB195" s="178"/>
      <c r="IC195" s="178"/>
      <c r="ID195" s="178"/>
      <c r="IE195" s="178"/>
      <c r="IF195" s="178"/>
      <c r="IG195" s="178"/>
      <c r="IH195" s="178"/>
      <c r="II195" s="178"/>
      <c r="IJ195" s="178"/>
      <c r="IK195" s="178"/>
      <c r="IL195" s="178"/>
      <c r="IM195" s="178"/>
      <c r="IN195" s="178"/>
      <c r="IO195" s="178"/>
      <c r="IP195" s="178"/>
      <c r="IQ195" s="178"/>
      <c r="IR195" s="178"/>
      <c r="IS195" s="178"/>
      <c r="IT195" s="178"/>
      <c r="IU195" s="178"/>
    </row>
    <row r="196" spans="1:255" s="190" customFormat="1" ht="12.75">
      <c r="A196" s="193"/>
      <c r="B196" s="193"/>
      <c r="C196" s="193"/>
      <c r="D196" s="194"/>
      <c r="E196" s="193"/>
      <c r="F196" s="193"/>
      <c r="G196" s="193"/>
      <c r="H196" s="193"/>
      <c r="I196" s="193"/>
      <c r="J196" s="178"/>
      <c r="K196" s="205"/>
      <c r="L196" s="205"/>
      <c r="M196" s="205"/>
      <c r="N196" s="178"/>
      <c r="O196" s="179"/>
      <c r="P196" s="178"/>
      <c r="Q196" s="178"/>
      <c r="R196" s="178"/>
      <c r="S196" s="178"/>
      <c r="T196" s="178"/>
      <c r="U196" s="178"/>
      <c r="V196" s="178"/>
      <c r="W196" s="178"/>
      <c r="X196" s="178"/>
      <c r="Y196" s="178"/>
      <c r="Z196" s="178"/>
      <c r="AA196" s="178"/>
      <c r="AB196" s="178"/>
      <c r="AC196" s="178"/>
      <c r="AD196" s="178"/>
      <c r="AE196" s="178"/>
      <c r="AF196" s="178"/>
      <c r="AG196" s="178"/>
      <c r="AH196" s="178"/>
      <c r="AI196" s="178"/>
      <c r="AJ196" s="178"/>
      <c r="AK196" s="178"/>
      <c r="AL196" s="178"/>
      <c r="AM196" s="178"/>
      <c r="AN196" s="178"/>
      <c r="AO196" s="178"/>
      <c r="AP196" s="178"/>
      <c r="AQ196" s="178"/>
      <c r="AR196" s="178"/>
      <c r="AS196" s="178"/>
      <c r="AT196" s="178"/>
      <c r="AU196" s="178"/>
      <c r="AV196" s="178"/>
      <c r="AW196" s="178"/>
      <c r="AX196" s="178"/>
      <c r="AY196" s="178"/>
      <c r="AZ196" s="178"/>
      <c r="BA196" s="178"/>
      <c r="BB196" s="178"/>
      <c r="BC196" s="178"/>
      <c r="BD196" s="178"/>
      <c r="BE196" s="178"/>
      <c r="BF196" s="178"/>
      <c r="BG196" s="178"/>
      <c r="BH196" s="178"/>
      <c r="BI196" s="178"/>
      <c r="BJ196" s="178"/>
      <c r="BK196" s="178"/>
      <c r="BL196" s="178"/>
      <c r="BM196" s="178"/>
      <c r="BN196" s="178"/>
      <c r="BO196" s="178"/>
      <c r="BP196" s="178"/>
      <c r="BQ196" s="178"/>
      <c r="BR196" s="178"/>
      <c r="BS196" s="178"/>
      <c r="BT196" s="178"/>
      <c r="BU196" s="178"/>
      <c r="BV196" s="178"/>
      <c r="BW196" s="178"/>
      <c r="BX196" s="178"/>
      <c r="BY196" s="178"/>
      <c r="BZ196" s="178"/>
      <c r="CA196" s="178"/>
      <c r="CB196" s="178"/>
      <c r="CC196" s="178"/>
      <c r="CD196" s="178"/>
      <c r="CE196" s="178"/>
      <c r="CF196" s="178"/>
      <c r="CG196" s="178"/>
      <c r="CH196" s="178"/>
      <c r="CI196" s="178"/>
      <c r="CJ196" s="178"/>
      <c r="CK196" s="178"/>
      <c r="CL196" s="178"/>
      <c r="CM196" s="178"/>
      <c r="CN196" s="178"/>
      <c r="CO196" s="178"/>
      <c r="CP196" s="178"/>
      <c r="CQ196" s="178"/>
      <c r="CR196" s="178"/>
      <c r="CS196" s="178"/>
      <c r="CT196" s="178"/>
      <c r="CU196" s="178"/>
      <c r="CV196" s="178"/>
      <c r="CW196" s="178"/>
      <c r="CX196" s="178"/>
      <c r="CY196" s="178"/>
      <c r="CZ196" s="178"/>
      <c r="DA196" s="178"/>
      <c r="DB196" s="178"/>
      <c r="DC196" s="178"/>
      <c r="DD196" s="178"/>
      <c r="DE196" s="178"/>
      <c r="DF196" s="178"/>
      <c r="DG196" s="178"/>
      <c r="DH196" s="178"/>
      <c r="DI196" s="178"/>
      <c r="DJ196" s="178"/>
      <c r="DK196" s="178"/>
      <c r="DL196" s="178"/>
      <c r="DM196" s="178"/>
      <c r="DN196" s="178"/>
      <c r="DO196" s="178"/>
      <c r="DP196" s="178"/>
      <c r="DQ196" s="178"/>
      <c r="DR196" s="178"/>
      <c r="DS196" s="178"/>
      <c r="DT196" s="178"/>
      <c r="DU196" s="178"/>
      <c r="DV196" s="178"/>
      <c r="DW196" s="178"/>
      <c r="DX196" s="178"/>
      <c r="DY196" s="178"/>
      <c r="DZ196" s="178"/>
      <c r="EA196" s="178"/>
      <c r="EB196" s="178"/>
      <c r="EC196" s="178"/>
      <c r="ED196" s="178"/>
      <c r="EE196" s="178"/>
      <c r="EF196" s="178"/>
      <c r="EG196" s="178"/>
      <c r="EH196" s="178"/>
      <c r="EI196" s="178"/>
      <c r="EJ196" s="178"/>
      <c r="EK196" s="178"/>
      <c r="EL196" s="178"/>
      <c r="EM196" s="178"/>
      <c r="EN196" s="178"/>
      <c r="EO196" s="178"/>
      <c r="EP196" s="178"/>
      <c r="EQ196" s="178"/>
      <c r="ER196" s="178"/>
      <c r="ES196" s="178"/>
      <c r="ET196" s="178"/>
      <c r="EU196" s="178"/>
      <c r="EV196" s="178"/>
      <c r="EW196" s="178"/>
      <c r="EX196" s="178"/>
      <c r="EY196" s="178"/>
      <c r="EZ196" s="178"/>
      <c r="FA196" s="178"/>
      <c r="FB196" s="178"/>
      <c r="FC196" s="178"/>
      <c r="FD196" s="178"/>
      <c r="FE196" s="178"/>
      <c r="FF196" s="178"/>
      <c r="FG196" s="178"/>
      <c r="FH196" s="178"/>
      <c r="FI196" s="178"/>
      <c r="FJ196" s="178"/>
      <c r="FK196" s="178"/>
      <c r="FL196" s="178"/>
      <c r="FM196" s="178"/>
      <c r="FN196" s="178"/>
      <c r="FO196" s="178"/>
      <c r="FP196" s="178"/>
      <c r="FQ196" s="178"/>
      <c r="FR196" s="178"/>
      <c r="FS196" s="178"/>
      <c r="FT196" s="178"/>
      <c r="FU196" s="178"/>
      <c r="FV196" s="178"/>
      <c r="FW196" s="178"/>
      <c r="FX196" s="178"/>
      <c r="FY196" s="178"/>
      <c r="FZ196" s="178"/>
      <c r="GA196" s="178"/>
      <c r="GB196" s="178"/>
      <c r="GC196" s="178"/>
      <c r="GD196" s="178"/>
      <c r="GE196" s="178"/>
      <c r="GF196" s="178"/>
      <c r="GG196" s="178"/>
      <c r="GH196" s="178"/>
      <c r="GI196" s="178"/>
      <c r="GJ196" s="178"/>
      <c r="GK196" s="178"/>
      <c r="GL196" s="178"/>
      <c r="GM196" s="178"/>
      <c r="GN196" s="178"/>
      <c r="GO196" s="178"/>
      <c r="GP196" s="178"/>
      <c r="GQ196" s="178"/>
      <c r="GR196" s="178"/>
      <c r="GS196" s="178"/>
      <c r="GT196" s="178"/>
      <c r="GU196" s="178"/>
      <c r="GV196" s="178"/>
      <c r="GW196" s="178"/>
      <c r="GX196" s="178"/>
      <c r="GY196" s="178"/>
      <c r="GZ196" s="178"/>
      <c r="HA196" s="178"/>
      <c r="HB196" s="178"/>
      <c r="HC196" s="178"/>
      <c r="HD196" s="178"/>
      <c r="HE196" s="178"/>
      <c r="HF196" s="178"/>
      <c r="HG196" s="178"/>
      <c r="HH196" s="178"/>
      <c r="HI196" s="178"/>
      <c r="HJ196" s="178"/>
      <c r="HK196" s="178"/>
      <c r="HL196" s="178"/>
      <c r="HM196" s="178"/>
      <c r="HN196" s="178"/>
      <c r="HO196" s="178"/>
      <c r="HP196" s="178"/>
      <c r="HQ196" s="178"/>
      <c r="HR196" s="178"/>
      <c r="HS196" s="178"/>
      <c r="HT196" s="178"/>
      <c r="HU196" s="178"/>
      <c r="HV196" s="178"/>
      <c r="HW196" s="178"/>
      <c r="HX196" s="178"/>
      <c r="HY196" s="178"/>
      <c r="HZ196" s="178"/>
      <c r="IA196" s="178"/>
      <c r="IB196" s="178"/>
      <c r="IC196" s="178"/>
      <c r="ID196" s="178"/>
      <c r="IE196" s="178"/>
      <c r="IF196" s="178"/>
      <c r="IG196" s="178"/>
      <c r="IH196" s="178"/>
      <c r="II196" s="178"/>
      <c r="IJ196" s="178"/>
      <c r="IK196" s="178"/>
      <c r="IL196" s="178"/>
      <c r="IM196" s="178"/>
      <c r="IN196" s="178"/>
      <c r="IO196" s="178"/>
      <c r="IP196" s="178"/>
      <c r="IQ196" s="178"/>
      <c r="IR196" s="178"/>
      <c r="IS196" s="178"/>
      <c r="IT196" s="178"/>
      <c r="IU196" s="178"/>
    </row>
    <row r="197" spans="1:255" s="190" customFormat="1" ht="12.75">
      <c r="A197" s="193"/>
      <c r="B197" s="193"/>
      <c r="C197" s="193"/>
      <c r="D197" s="194"/>
      <c r="E197" s="193"/>
      <c r="F197" s="193"/>
      <c r="G197" s="193"/>
      <c r="H197" s="193"/>
      <c r="I197" s="193"/>
      <c r="J197" s="178"/>
      <c r="K197" s="205"/>
      <c r="L197" s="205"/>
      <c r="M197" s="205"/>
      <c r="N197" s="178"/>
      <c r="O197" s="179"/>
      <c r="P197" s="178"/>
      <c r="Q197" s="178"/>
      <c r="R197" s="178"/>
      <c r="S197" s="178"/>
      <c r="T197" s="178"/>
      <c r="U197" s="178"/>
      <c r="V197" s="178"/>
      <c r="W197" s="178"/>
      <c r="X197" s="178"/>
      <c r="Y197" s="178"/>
      <c r="Z197" s="178"/>
      <c r="AA197" s="178"/>
      <c r="AB197" s="178"/>
      <c r="AC197" s="178"/>
      <c r="AD197" s="178"/>
      <c r="AE197" s="178"/>
      <c r="AF197" s="178"/>
      <c r="AG197" s="178"/>
      <c r="AH197" s="178"/>
      <c r="AI197" s="178"/>
      <c r="AJ197" s="178"/>
      <c r="AK197" s="178"/>
      <c r="AL197" s="178"/>
      <c r="AM197" s="178"/>
      <c r="AN197" s="178"/>
      <c r="AO197" s="178"/>
      <c r="AP197" s="178"/>
      <c r="AQ197" s="178"/>
      <c r="AR197" s="178"/>
      <c r="AS197" s="178"/>
      <c r="AT197" s="178"/>
      <c r="AU197" s="178"/>
      <c r="AV197" s="178"/>
      <c r="AW197" s="178"/>
      <c r="AX197" s="178"/>
      <c r="AY197" s="178"/>
      <c r="AZ197" s="178"/>
      <c r="BA197" s="178"/>
      <c r="BB197" s="178"/>
      <c r="BC197" s="178"/>
      <c r="BD197" s="178"/>
      <c r="BE197" s="178"/>
      <c r="BF197" s="178"/>
      <c r="BG197" s="178"/>
      <c r="BH197" s="178"/>
      <c r="BI197" s="178"/>
      <c r="BJ197" s="178"/>
      <c r="BK197" s="178"/>
      <c r="BL197" s="178"/>
      <c r="BM197" s="178"/>
      <c r="BN197" s="178"/>
      <c r="BO197" s="178"/>
      <c r="BP197" s="178"/>
      <c r="BQ197" s="178"/>
      <c r="BR197" s="178"/>
      <c r="BS197" s="178"/>
      <c r="BT197" s="178"/>
      <c r="BU197" s="178"/>
      <c r="BV197" s="178"/>
      <c r="BW197" s="178"/>
      <c r="BX197" s="178"/>
      <c r="BY197" s="178"/>
      <c r="BZ197" s="178"/>
      <c r="CA197" s="178"/>
      <c r="CB197" s="178"/>
      <c r="CC197" s="178"/>
      <c r="CD197" s="178"/>
      <c r="CE197" s="178"/>
      <c r="CF197" s="178"/>
      <c r="CG197" s="178"/>
      <c r="CH197" s="178"/>
      <c r="CI197" s="178"/>
      <c r="CJ197" s="178"/>
      <c r="CK197" s="178"/>
      <c r="CL197" s="178"/>
      <c r="CM197" s="178"/>
      <c r="CN197" s="178"/>
      <c r="CO197" s="178"/>
      <c r="CP197" s="178"/>
      <c r="CQ197" s="178"/>
      <c r="CR197" s="178"/>
      <c r="CS197" s="178"/>
      <c r="CT197" s="178"/>
      <c r="CU197" s="178"/>
      <c r="CV197" s="178"/>
      <c r="CW197" s="178"/>
      <c r="CX197" s="178"/>
      <c r="CY197" s="178"/>
      <c r="CZ197" s="178"/>
      <c r="DA197" s="178"/>
      <c r="DB197" s="178"/>
      <c r="DC197" s="178"/>
      <c r="DD197" s="178"/>
      <c r="DE197" s="178"/>
      <c r="DF197" s="178"/>
      <c r="DG197" s="178"/>
      <c r="DH197" s="178"/>
      <c r="DI197" s="178"/>
      <c r="DJ197" s="178"/>
      <c r="DK197" s="178"/>
      <c r="DL197" s="178"/>
      <c r="DM197" s="178"/>
      <c r="DN197" s="178"/>
      <c r="DO197" s="178"/>
      <c r="DP197" s="178"/>
      <c r="DQ197" s="178"/>
      <c r="DR197" s="178"/>
      <c r="DS197" s="178"/>
      <c r="DT197" s="178"/>
      <c r="DU197" s="178"/>
      <c r="DV197" s="178"/>
      <c r="DW197" s="178"/>
      <c r="DX197" s="178"/>
      <c r="DY197" s="178"/>
      <c r="DZ197" s="178"/>
      <c r="EA197" s="178"/>
      <c r="EB197" s="178"/>
      <c r="EC197" s="178"/>
      <c r="ED197" s="178"/>
      <c r="EE197" s="178"/>
      <c r="EF197" s="178"/>
      <c r="EG197" s="178"/>
      <c r="EH197" s="178"/>
      <c r="EI197" s="178"/>
      <c r="EJ197" s="178"/>
      <c r="EK197" s="178"/>
      <c r="EL197" s="178"/>
      <c r="EM197" s="178"/>
      <c r="EN197" s="178"/>
      <c r="EO197" s="178"/>
      <c r="EP197" s="178"/>
      <c r="EQ197" s="178"/>
      <c r="ER197" s="178"/>
      <c r="ES197" s="178"/>
      <c r="ET197" s="178"/>
      <c r="EU197" s="178"/>
      <c r="EV197" s="178"/>
      <c r="EW197" s="178"/>
      <c r="EX197" s="178"/>
      <c r="EY197" s="178"/>
      <c r="EZ197" s="178"/>
      <c r="FA197" s="178"/>
      <c r="FB197" s="178"/>
      <c r="FC197" s="178"/>
      <c r="FD197" s="178"/>
      <c r="FE197" s="178"/>
      <c r="FF197" s="178"/>
      <c r="FG197" s="178"/>
      <c r="FH197" s="178"/>
      <c r="FI197" s="178"/>
      <c r="FJ197" s="178"/>
      <c r="FK197" s="178"/>
      <c r="FL197" s="178"/>
      <c r="FM197" s="178"/>
      <c r="FN197" s="178"/>
      <c r="FO197" s="178"/>
      <c r="FP197" s="178"/>
      <c r="FQ197" s="178"/>
      <c r="FR197" s="178"/>
      <c r="FS197" s="178"/>
      <c r="FT197" s="178"/>
      <c r="FU197" s="178"/>
      <c r="FV197" s="178"/>
      <c r="FW197" s="178"/>
      <c r="FX197" s="178"/>
      <c r="FY197" s="178"/>
      <c r="FZ197" s="178"/>
      <c r="GA197" s="178"/>
      <c r="GB197" s="178"/>
      <c r="GC197" s="178"/>
      <c r="GD197" s="178"/>
      <c r="GE197" s="178"/>
      <c r="GF197" s="178"/>
      <c r="GG197" s="178"/>
      <c r="GH197" s="178"/>
      <c r="GI197" s="178"/>
      <c r="GJ197" s="178"/>
      <c r="GK197" s="178"/>
      <c r="GL197" s="178"/>
      <c r="GM197" s="178"/>
      <c r="GN197" s="178"/>
      <c r="GO197" s="178"/>
      <c r="GP197" s="178"/>
      <c r="GQ197" s="178"/>
      <c r="GR197" s="178"/>
      <c r="GS197" s="178"/>
      <c r="GT197" s="178"/>
      <c r="GU197" s="178"/>
      <c r="GV197" s="178"/>
      <c r="GW197" s="178"/>
      <c r="GX197" s="178"/>
      <c r="GY197" s="178"/>
      <c r="GZ197" s="178"/>
      <c r="HA197" s="178"/>
      <c r="HB197" s="178"/>
      <c r="HC197" s="178"/>
      <c r="HD197" s="178"/>
      <c r="HE197" s="178"/>
      <c r="HF197" s="178"/>
      <c r="HG197" s="178"/>
      <c r="HH197" s="178"/>
      <c r="HI197" s="178"/>
      <c r="HJ197" s="178"/>
      <c r="HK197" s="178"/>
      <c r="HL197" s="178"/>
      <c r="HM197" s="178"/>
      <c r="HN197" s="178"/>
      <c r="HO197" s="178"/>
      <c r="HP197" s="178"/>
      <c r="HQ197" s="178"/>
      <c r="HR197" s="178"/>
      <c r="HS197" s="178"/>
      <c r="HT197" s="178"/>
      <c r="HU197" s="178"/>
      <c r="HV197" s="178"/>
      <c r="HW197" s="178"/>
      <c r="HX197" s="178"/>
      <c r="HY197" s="178"/>
      <c r="HZ197" s="178"/>
      <c r="IA197" s="178"/>
      <c r="IB197" s="178"/>
      <c r="IC197" s="178"/>
      <c r="ID197" s="178"/>
      <c r="IE197" s="178"/>
      <c r="IF197" s="178"/>
      <c r="IG197" s="178"/>
      <c r="IH197" s="178"/>
      <c r="II197" s="178"/>
      <c r="IJ197" s="178"/>
      <c r="IK197" s="178"/>
      <c r="IL197" s="178"/>
      <c r="IM197" s="178"/>
      <c r="IN197" s="178"/>
      <c r="IO197" s="178"/>
      <c r="IP197" s="178"/>
      <c r="IQ197" s="178"/>
      <c r="IR197" s="178"/>
      <c r="IS197" s="178"/>
      <c r="IT197" s="178"/>
      <c r="IU197" s="178"/>
    </row>
    <row r="198" spans="1:255" s="190" customFormat="1" ht="12.75">
      <c r="A198" s="193"/>
      <c r="B198" s="193"/>
      <c r="C198" s="193"/>
      <c r="D198" s="194"/>
      <c r="E198" s="193"/>
      <c r="F198" s="193"/>
      <c r="G198" s="193"/>
      <c r="H198" s="193"/>
      <c r="I198" s="193"/>
      <c r="J198" s="178"/>
      <c r="K198" s="205"/>
      <c r="L198" s="205"/>
      <c r="M198" s="205"/>
      <c r="N198" s="178"/>
      <c r="O198" s="179"/>
      <c r="P198" s="178"/>
      <c r="Q198" s="178"/>
      <c r="R198" s="178"/>
      <c r="S198" s="178"/>
      <c r="T198" s="178"/>
      <c r="U198" s="178"/>
      <c r="V198" s="178"/>
      <c r="W198" s="178"/>
      <c r="X198" s="178"/>
      <c r="Y198" s="178"/>
      <c r="Z198" s="178"/>
      <c r="AA198" s="178"/>
      <c r="AB198" s="178"/>
      <c r="AC198" s="178"/>
      <c r="AD198" s="178"/>
      <c r="AE198" s="178"/>
      <c r="AF198" s="178"/>
      <c r="AG198" s="178"/>
      <c r="AH198" s="178"/>
      <c r="AI198" s="178"/>
      <c r="AJ198" s="178"/>
      <c r="AK198" s="178"/>
      <c r="AL198" s="178"/>
      <c r="AM198" s="178"/>
      <c r="AN198" s="178"/>
      <c r="AO198" s="178"/>
      <c r="AP198" s="178"/>
      <c r="AQ198" s="178"/>
      <c r="AR198" s="178"/>
      <c r="AS198" s="178"/>
      <c r="AT198" s="178"/>
      <c r="AU198" s="178"/>
      <c r="AV198" s="178"/>
      <c r="AW198" s="178"/>
      <c r="AX198" s="178"/>
      <c r="AY198" s="178"/>
      <c r="AZ198" s="178"/>
      <c r="BA198" s="178"/>
      <c r="BB198" s="178"/>
      <c r="BC198" s="178"/>
      <c r="BD198" s="178"/>
      <c r="BE198" s="178"/>
      <c r="BF198" s="178"/>
      <c r="BG198" s="178"/>
      <c r="BH198" s="178"/>
      <c r="BI198" s="178"/>
      <c r="BJ198" s="178"/>
      <c r="BK198" s="178"/>
      <c r="BL198" s="178"/>
      <c r="BM198" s="178"/>
      <c r="BN198" s="178"/>
      <c r="BO198" s="178"/>
      <c r="BP198" s="178"/>
      <c r="BQ198" s="178"/>
      <c r="BR198" s="178"/>
      <c r="BS198" s="178"/>
      <c r="BT198" s="178"/>
      <c r="BU198" s="178"/>
      <c r="BV198" s="178"/>
      <c r="BW198" s="178"/>
      <c r="BX198" s="178"/>
      <c r="BY198" s="178"/>
      <c r="BZ198" s="178"/>
      <c r="CA198" s="178"/>
      <c r="CB198" s="178"/>
      <c r="CC198" s="178"/>
      <c r="CD198" s="178"/>
      <c r="CE198" s="178"/>
      <c r="CF198" s="178"/>
      <c r="CG198" s="178"/>
      <c r="CH198" s="178"/>
      <c r="CI198" s="178"/>
      <c r="CJ198" s="178"/>
      <c r="CK198" s="178"/>
      <c r="CL198" s="178"/>
      <c r="CM198" s="178"/>
      <c r="CN198" s="178"/>
      <c r="CO198" s="178"/>
      <c r="CP198" s="178"/>
      <c r="CQ198" s="178"/>
      <c r="CR198" s="178"/>
      <c r="CS198" s="178"/>
      <c r="CT198" s="178"/>
      <c r="CU198" s="178"/>
      <c r="CV198" s="178"/>
      <c r="CW198" s="178"/>
      <c r="CX198" s="178"/>
      <c r="CY198" s="178"/>
      <c r="CZ198" s="178"/>
      <c r="DA198" s="178"/>
      <c r="DB198" s="178"/>
      <c r="DC198" s="178"/>
      <c r="DD198" s="178"/>
      <c r="DE198" s="178"/>
      <c r="DF198" s="178"/>
      <c r="DG198" s="178"/>
      <c r="DH198" s="178"/>
      <c r="DI198" s="178"/>
      <c r="DJ198" s="178"/>
      <c r="DK198" s="178"/>
      <c r="DL198" s="178"/>
      <c r="DM198" s="178"/>
      <c r="DN198" s="178"/>
      <c r="DO198" s="178"/>
      <c r="DP198" s="178"/>
      <c r="DQ198" s="178"/>
      <c r="DR198" s="178"/>
      <c r="DS198" s="178"/>
      <c r="DT198" s="178"/>
      <c r="DU198" s="178"/>
      <c r="DV198" s="178"/>
      <c r="DW198" s="178"/>
      <c r="DX198" s="178"/>
      <c r="DY198" s="178"/>
      <c r="DZ198" s="178"/>
      <c r="EA198" s="178"/>
      <c r="EB198" s="178"/>
      <c r="EC198" s="178"/>
      <c r="ED198" s="178"/>
      <c r="EE198" s="178"/>
      <c r="EF198" s="178"/>
      <c r="EG198" s="178"/>
      <c r="EH198" s="178"/>
      <c r="EI198" s="178"/>
      <c r="EJ198" s="178"/>
      <c r="EK198" s="178"/>
      <c r="EL198" s="178"/>
      <c r="EM198" s="178"/>
      <c r="EN198" s="178"/>
      <c r="EO198" s="178"/>
      <c r="EP198" s="178"/>
      <c r="EQ198" s="178"/>
      <c r="ER198" s="178"/>
      <c r="ES198" s="178"/>
      <c r="ET198" s="178"/>
      <c r="EU198" s="178"/>
      <c r="EV198" s="178"/>
      <c r="EW198" s="178"/>
      <c r="EX198" s="178"/>
      <c r="EY198" s="178"/>
      <c r="EZ198" s="178"/>
      <c r="FA198" s="178"/>
      <c r="FB198" s="178"/>
      <c r="FC198" s="178"/>
      <c r="FD198" s="178"/>
      <c r="FE198" s="178"/>
      <c r="FF198" s="178"/>
      <c r="FG198" s="178"/>
      <c r="FH198" s="178"/>
      <c r="FI198" s="178"/>
      <c r="FJ198" s="178"/>
      <c r="FK198" s="178"/>
      <c r="FL198" s="178"/>
      <c r="FM198" s="178"/>
      <c r="FN198" s="178"/>
      <c r="FO198" s="178"/>
      <c r="FP198" s="178"/>
      <c r="FQ198" s="178"/>
      <c r="FR198" s="178"/>
      <c r="FS198" s="178"/>
      <c r="FT198" s="178"/>
      <c r="FU198" s="178"/>
      <c r="FV198" s="178"/>
      <c r="FW198" s="178"/>
      <c r="FX198" s="178"/>
      <c r="FY198" s="178"/>
      <c r="FZ198" s="178"/>
      <c r="GA198" s="178"/>
      <c r="GB198" s="178"/>
      <c r="GC198" s="178"/>
      <c r="GD198" s="178"/>
      <c r="GE198" s="178"/>
      <c r="GF198" s="178"/>
      <c r="GG198" s="178"/>
      <c r="GH198" s="178"/>
      <c r="GI198" s="178"/>
      <c r="GJ198" s="178"/>
      <c r="GK198" s="178"/>
      <c r="GL198" s="178"/>
      <c r="GM198" s="178"/>
      <c r="GN198" s="178"/>
      <c r="GO198" s="178"/>
      <c r="GP198" s="178"/>
      <c r="GQ198" s="178"/>
      <c r="GR198" s="178"/>
      <c r="GS198" s="178"/>
      <c r="GT198" s="178"/>
      <c r="GU198" s="178"/>
      <c r="GV198" s="178"/>
      <c r="GW198" s="178"/>
      <c r="GX198" s="178"/>
      <c r="GY198" s="178"/>
      <c r="GZ198" s="178"/>
      <c r="HA198" s="178"/>
      <c r="HB198" s="178"/>
      <c r="HC198" s="178"/>
      <c r="HD198" s="178"/>
      <c r="HE198" s="178"/>
      <c r="HF198" s="178"/>
      <c r="HG198" s="178"/>
      <c r="HH198" s="178"/>
      <c r="HI198" s="178"/>
      <c r="HJ198" s="178"/>
      <c r="HK198" s="178"/>
      <c r="HL198" s="178"/>
      <c r="HM198" s="178"/>
      <c r="HN198" s="178"/>
      <c r="HO198" s="178"/>
      <c r="HP198" s="178"/>
      <c r="HQ198" s="178"/>
      <c r="HR198" s="178"/>
      <c r="HS198" s="178"/>
      <c r="HT198" s="178"/>
      <c r="HU198" s="178"/>
      <c r="HV198" s="178"/>
      <c r="HW198" s="178"/>
      <c r="HX198" s="178"/>
      <c r="HY198" s="178"/>
      <c r="HZ198" s="178"/>
      <c r="IA198" s="178"/>
      <c r="IB198" s="178"/>
      <c r="IC198" s="178"/>
      <c r="ID198" s="178"/>
      <c r="IE198" s="178"/>
      <c r="IF198" s="178"/>
      <c r="IG198" s="178"/>
      <c r="IH198" s="178"/>
      <c r="II198" s="178"/>
      <c r="IJ198" s="178"/>
      <c r="IK198" s="178"/>
      <c r="IL198" s="178"/>
      <c r="IM198" s="178"/>
      <c r="IN198" s="178"/>
      <c r="IO198" s="178"/>
      <c r="IP198" s="178"/>
      <c r="IQ198" s="178"/>
      <c r="IR198" s="178"/>
      <c r="IS198" s="178"/>
      <c r="IT198" s="178"/>
      <c r="IU198" s="178"/>
    </row>
    <row r="199" spans="1:255" s="190" customFormat="1" ht="12.75">
      <c r="A199" s="193"/>
      <c r="B199" s="193"/>
      <c r="C199" s="193"/>
      <c r="D199" s="194"/>
      <c r="E199" s="193"/>
      <c r="F199" s="193"/>
      <c r="G199" s="193"/>
      <c r="H199" s="193"/>
      <c r="I199" s="193"/>
      <c r="J199" s="178"/>
      <c r="K199" s="205"/>
      <c r="L199" s="205"/>
      <c r="M199" s="205"/>
      <c r="N199" s="178"/>
      <c r="O199" s="179"/>
      <c r="P199" s="178"/>
      <c r="Q199" s="178"/>
      <c r="R199" s="178"/>
      <c r="S199" s="178"/>
      <c r="T199" s="178"/>
      <c r="U199" s="178"/>
      <c r="V199" s="178"/>
      <c r="W199" s="178"/>
      <c r="X199" s="178"/>
      <c r="Y199" s="178"/>
      <c r="Z199" s="178"/>
      <c r="AA199" s="178"/>
      <c r="AB199" s="178"/>
      <c r="AC199" s="178"/>
      <c r="AD199" s="178"/>
      <c r="AE199" s="178"/>
      <c r="AF199" s="178"/>
      <c r="AG199" s="178"/>
      <c r="AH199" s="178"/>
      <c r="AI199" s="178"/>
      <c r="AJ199" s="178"/>
      <c r="AK199" s="178"/>
      <c r="AL199" s="178"/>
      <c r="AM199" s="178"/>
      <c r="AN199" s="178"/>
      <c r="AO199" s="178"/>
      <c r="AP199" s="178"/>
      <c r="AQ199" s="178"/>
      <c r="AR199" s="178"/>
      <c r="AS199" s="178"/>
      <c r="AT199" s="178"/>
      <c r="AU199" s="178"/>
      <c r="AV199" s="178"/>
      <c r="AW199" s="178"/>
      <c r="AX199" s="178"/>
      <c r="AY199" s="178"/>
      <c r="AZ199" s="178"/>
      <c r="BA199" s="178"/>
      <c r="BB199" s="178"/>
      <c r="BC199" s="178"/>
      <c r="BD199" s="178"/>
      <c r="BE199" s="178"/>
      <c r="BF199" s="178"/>
      <c r="BG199" s="178"/>
      <c r="BH199" s="178"/>
      <c r="BI199" s="178"/>
      <c r="BJ199" s="178"/>
      <c r="BK199" s="178"/>
      <c r="BL199" s="178"/>
      <c r="BM199" s="178"/>
      <c r="BN199" s="178"/>
      <c r="BO199" s="178"/>
      <c r="BP199" s="178"/>
      <c r="BQ199" s="178"/>
      <c r="BR199" s="178"/>
      <c r="BS199" s="178"/>
      <c r="BT199" s="178"/>
      <c r="BU199" s="178"/>
      <c r="BV199" s="178"/>
      <c r="BW199" s="178"/>
      <c r="BX199" s="178"/>
      <c r="BY199" s="178"/>
      <c r="BZ199" s="178"/>
      <c r="CA199" s="178"/>
      <c r="CB199" s="178"/>
      <c r="CC199" s="178"/>
      <c r="CD199" s="178"/>
      <c r="CE199" s="178"/>
      <c r="CF199" s="178"/>
      <c r="CG199" s="178"/>
      <c r="CH199" s="178"/>
      <c r="CI199" s="178"/>
      <c r="CJ199" s="178"/>
      <c r="CK199" s="178"/>
      <c r="CL199" s="178"/>
      <c r="CM199" s="178"/>
      <c r="CN199" s="178"/>
      <c r="CO199" s="178"/>
      <c r="CP199" s="178"/>
      <c r="CQ199" s="178"/>
      <c r="CR199" s="178"/>
      <c r="CS199" s="178"/>
      <c r="CT199" s="178"/>
      <c r="CU199" s="178"/>
      <c r="CV199" s="178"/>
      <c r="CW199" s="178"/>
      <c r="CX199" s="178"/>
      <c r="CY199" s="178"/>
      <c r="CZ199" s="178"/>
      <c r="DA199" s="178"/>
      <c r="DB199" s="178"/>
      <c r="DC199" s="178"/>
      <c r="DD199" s="178"/>
      <c r="DE199" s="178"/>
      <c r="DF199" s="178"/>
      <c r="DG199" s="178"/>
      <c r="DH199" s="178"/>
      <c r="DI199" s="178"/>
      <c r="DJ199" s="178"/>
      <c r="DK199" s="178"/>
      <c r="DL199" s="178"/>
      <c r="DM199" s="178"/>
      <c r="DN199" s="178"/>
      <c r="DO199" s="178"/>
      <c r="DP199" s="178"/>
      <c r="DQ199" s="178"/>
      <c r="DR199" s="178"/>
      <c r="DS199" s="178"/>
      <c r="DT199" s="178"/>
      <c r="DU199" s="178"/>
      <c r="DV199" s="178"/>
      <c r="DW199" s="178"/>
      <c r="DX199" s="178"/>
      <c r="DY199" s="178"/>
      <c r="DZ199" s="178"/>
      <c r="EA199" s="178"/>
      <c r="EB199" s="178"/>
      <c r="EC199" s="178"/>
      <c r="ED199" s="178"/>
      <c r="EE199" s="178"/>
      <c r="EF199" s="178"/>
      <c r="EG199" s="178"/>
      <c r="EH199" s="178"/>
      <c r="EI199" s="178"/>
      <c r="EJ199" s="178"/>
      <c r="EK199" s="178"/>
      <c r="EL199" s="178"/>
      <c r="EM199" s="178"/>
      <c r="EN199" s="178"/>
      <c r="EO199" s="178"/>
      <c r="EP199" s="178"/>
      <c r="EQ199" s="178"/>
      <c r="ER199" s="178"/>
      <c r="ES199" s="178"/>
      <c r="ET199" s="178"/>
      <c r="EU199" s="178"/>
      <c r="EV199" s="178"/>
      <c r="EW199" s="178"/>
      <c r="EX199" s="178"/>
      <c r="EY199" s="178"/>
      <c r="EZ199" s="178"/>
      <c r="FA199" s="178"/>
      <c r="FB199" s="178"/>
      <c r="FC199" s="178"/>
      <c r="FD199" s="178"/>
      <c r="FE199" s="178"/>
      <c r="FF199" s="178"/>
      <c r="FG199" s="178"/>
      <c r="FH199" s="178"/>
      <c r="FI199" s="178"/>
      <c r="FJ199" s="178"/>
      <c r="FK199" s="178"/>
      <c r="FL199" s="178"/>
      <c r="FM199" s="178"/>
      <c r="FN199" s="178"/>
      <c r="FO199" s="178"/>
      <c r="FP199" s="178"/>
      <c r="FQ199" s="178"/>
      <c r="FR199" s="178"/>
      <c r="FS199" s="178"/>
      <c r="FT199" s="178"/>
      <c r="FU199" s="178"/>
      <c r="FV199" s="178"/>
      <c r="FW199" s="178"/>
      <c r="FX199" s="178"/>
      <c r="FY199" s="178"/>
      <c r="FZ199" s="178"/>
      <c r="GA199" s="178"/>
      <c r="GB199" s="178"/>
      <c r="GC199" s="178"/>
      <c r="GD199" s="178"/>
      <c r="GE199" s="178"/>
      <c r="GF199" s="178"/>
      <c r="GG199" s="178"/>
      <c r="GH199" s="178"/>
      <c r="GI199" s="178"/>
      <c r="GJ199" s="178"/>
      <c r="GK199" s="178"/>
      <c r="GL199" s="178"/>
      <c r="GM199" s="178"/>
      <c r="GN199" s="178"/>
      <c r="GO199" s="178"/>
      <c r="GP199" s="178"/>
      <c r="GQ199" s="178"/>
      <c r="GR199" s="178"/>
      <c r="GS199" s="178"/>
      <c r="GT199" s="178"/>
      <c r="GU199" s="178"/>
      <c r="GV199" s="178"/>
      <c r="GW199" s="178"/>
      <c r="GX199" s="178"/>
      <c r="GY199" s="178"/>
      <c r="GZ199" s="178"/>
      <c r="HA199" s="178"/>
      <c r="HB199" s="178"/>
      <c r="HC199" s="178"/>
      <c r="HD199" s="178"/>
      <c r="HE199" s="178"/>
      <c r="HF199" s="178"/>
      <c r="HG199" s="178"/>
      <c r="HH199" s="178"/>
      <c r="HI199" s="178"/>
      <c r="HJ199" s="178"/>
      <c r="HK199" s="178"/>
      <c r="HL199" s="178"/>
      <c r="HM199" s="178"/>
      <c r="HN199" s="178"/>
      <c r="HO199" s="178"/>
      <c r="HP199" s="178"/>
      <c r="HQ199" s="178"/>
      <c r="HR199" s="178"/>
      <c r="HS199" s="178"/>
      <c r="HT199" s="178"/>
      <c r="HU199" s="178"/>
      <c r="HV199" s="178"/>
      <c r="HW199" s="178"/>
      <c r="HX199" s="178"/>
      <c r="HY199" s="178"/>
      <c r="HZ199" s="178"/>
      <c r="IA199" s="178"/>
      <c r="IB199" s="178"/>
      <c r="IC199" s="178"/>
      <c r="ID199" s="178"/>
      <c r="IE199" s="178"/>
      <c r="IF199" s="178"/>
      <c r="IG199" s="178"/>
      <c r="IH199" s="178"/>
      <c r="II199" s="178"/>
      <c r="IJ199" s="178"/>
      <c r="IK199" s="178"/>
      <c r="IL199" s="178"/>
      <c r="IM199" s="178"/>
      <c r="IN199" s="178"/>
      <c r="IO199" s="178"/>
      <c r="IP199" s="178"/>
      <c r="IQ199" s="178"/>
      <c r="IR199" s="178"/>
      <c r="IS199" s="178"/>
      <c r="IT199" s="178"/>
      <c r="IU199" s="178"/>
    </row>
    <row r="200" spans="1:255" s="190" customFormat="1" ht="12.75">
      <c r="A200" s="193"/>
      <c r="B200" s="193"/>
      <c r="C200" s="193"/>
      <c r="D200" s="194"/>
      <c r="E200" s="193"/>
      <c r="F200" s="193"/>
      <c r="G200" s="193"/>
      <c r="H200" s="193"/>
      <c r="I200" s="193"/>
      <c r="J200" s="178"/>
      <c r="K200" s="205"/>
      <c r="L200" s="205"/>
      <c r="M200" s="205"/>
      <c r="N200" s="178"/>
      <c r="O200" s="179"/>
      <c r="P200" s="178"/>
      <c r="Q200" s="178"/>
      <c r="R200" s="178"/>
      <c r="S200" s="178"/>
      <c r="T200" s="178"/>
      <c r="U200" s="178"/>
      <c r="V200" s="178"/>
      <c r="W200" s="178"/>
      <c r="X200" s="178"/>
      <c r="Y200" s="178"/>
      <c r="Z200" s="178"/>
      <c r="AA200" s="178"/>
      <c r="AB200" s="178"/>
      <c r="AC200" s="178"/>
      <c r="AD200" s="178"/>
      <c r="AE200" s="178"/>
      <c r="AF200" s="178"/>
      <c r="AG200" s="178"/>
      <c r="AH200" s="178"/>
      <c r="AI200" s="178"/>
      <c r="AJ200" s="178"/>
      <c r="AK200" s="178"/>
      <c r="AL200" s="178"/>
      <c r="AM200" s="178"/>
      <c r="AN200" s="178"/>
      <c r="AO200" s="178"/>
      <c r="AP200" s="178"/>
      <c r="AQ200" s="178"/>
      <c r="AR200" s="178"/>
      <c r="AS200" s="178"/>
      <c r="AT200" s="178"/>
      <c r="AU200" s="178"/>
      <c r="AV200" s="178"/>
      <c r="AW200" s="178"/>
      <c r="AX200" s="178"/>
      <c r="AY200" s="178"/>
      <c r="AZ200" s="178"/>
      <c r="BA200" s="178"/>
      <c r="BB200" s="178"/>
      <c r="BC200" s="178"/>
      <c r="BD200" s="178"/>
      <c r="BE200" s="178"/>
      <c r="BF200" s="178"/>
      <c r="BG200" s="178"/>
      <c r="BH200" s="178"/>
      <c r="BI200" s="178"/>
      <c r="BJ200" s="178"/>
      <c r="BK200" s="178"/>
      <c r="BL200" s="178"/>
      <c r="BM200" s="178"/>
      <c r="BN200" s="178"/>
      <c r="BO200" s="178"/>
      <c r="BP200" s="178"/>
      <c r="BQ200" s="178"/>
      <c r="BR200" s="178"/>
      <c r="BS200" s="178"/>
      <c r="BT200" s="178"/>
      <c r="BU200" s="178"/>
      <c r="BV200" s="178"/>
      <c r="BW200" s="178"/>
      <c r="BX200" s="178"/>
      <c r="BY200" s="178"/>
      <c r="BZ200" s="178"/>
      <c r="CA200" s="178"/>
      <c r="CB200" s="178"/>
      <c r="CC200" s="178"/>
      <c r="CD200" s="178"/>
      <c r="CE200" s="178"/>
      <c r="CF200" s="178"/>
      <c r="CG200" s="178"/>
      <c r="CH200" s="178"/>
      <c r="CI200" s="178"/>
      <c r="CJ200" s="178"/>
      <c r="CK200" s="178"/>
      <c r="CL200" s="178"/>
      <c r="CM200" s="178"/>
      <c r="CN200" s="178"/>
      <c r="CO200" s="178"/>
      <c r="CP200" s="178"/>
      <c r="CQ200" s="178"/>
      <c r="CR200" s="178"/>
      <c r="CS200" s="178"/>
      <c r="CT200" s="178"/>
      <c r="CU200" s="178"/>
      <c r="CV200" s="178"/>
      <c r="CW200" s="178"/>
      <c r="CX200" s="178"/>
      <c r="CY200" s="178"/>
      <c r="CZ200" s="178"/>
      <c r="DA200" s="178"/>
      <c r="DB200" s="178"/>
      <c r="DC200" s="178"/>
      <c r="DD200" s="178"/>
      <c r="DE200" s="178"/>
      <c r="DF200" s="178"/>
      <c r="DG200" s="178"/>
      <c r="DH200" s="178"/>
      <c r="DI200" s="178"/>
      <c r="DJ200" s="178"/>
      <c r="DK200" s="178"/>
      <c r="DL200" s="178"/>
      <c r="DM200" s="178"/>
      <c r="DN200" s="178"/>
      <c r="DO200" s="178"/>
      <c r="DP200" s="178"/>
      <c r="DQ200" s="178"/>
      <c r="DR200" s="178"/>
      <c r="DS200" s="178"/>
      <c r="DT200" s="178"/>
      <c r="DU200" s="178"/>
      <c r="DV200" s="178"/>
      <c r="DW200" s="178"/>
      <c r="DX200" s="178"/>
      <c r="DY200" s="178"/>
      <c r="DZ200" s="178"/>
      <c r="EA200" s="178"/>
      <c r="EB200" s="178"/>
      <c r="EC200" s="178"/>
      <c r="ED200" s="178"/>
      <c r="EE200" s="178"/>
      <c r="EF200" s="178"/>
      <c r="EG200" s="178"/>
      <c r="EH200" s="178"/>
      <c r="EI200" s="178"/>
      <c r="EJ200" s="178"/>
      <c r="EK200" s="178"/>
      <c r="EL200" s="178"/>
      <c r="EM200" s="178"/>
      <c r="EN200" s="178"/>
      <c r="EO200" s="178"/>
      <c r="EP200" s="178"/>
      <c r="EQ200" s="178"/>
      <c r="ER200" s="178"/>
      <c r="ES200" s="178"/>
      <c r="ET200" s="178"/>
      <c r="EU200" s="178"/>
      <c r="EV200" s="178"/>
      <c r="EW200" s="178"/>
      <c r="EX200" s="178"/>
      <c r="EY200" s="178"/>
      <c r="EZ200" s="178"/>
      <c r="FA200" s="178"/>
      <c r="FB200" s="178"/>
      <c r="FC200" s="178"/>
      <c r="FD200" s="178"/>
      <c r="FE200" s="178"/>
      <c r="FF200" s="178"/>
      <c r="FG200" s="178"/>
      <c r="FH200" s="178"/>
      <c r="FI200" s="178"/>
      <c r="FJ200" s="178"/>
      <c r="FK200" s="178"/>
      <c r="FL200" s="178"/>
      <c r="FM200" s="178"/>
      <c r="FN200" s="178"/>
      <c r="FO200" s="178"/>
      <c r="FP200" s="178"/>
      <c r="FQ200" s="178"/>
      <c r="FR200" s="178"/>
      <c r="FS200" s="178"/>
      <c r="FT200" s="178"/>
      <c r="FU200" s="178"/>
      <c r="FV200" s="178"/>
      <c r="FW200" s="178"/>
      <c r="FX200" s="178"/>
      <c r="FY200" s="178"/>
      <c r="FZ200" s="178"/>
      <c r="GA200" s="178"/>
      <c r="GB200" s="178"/>
      <c r="GC200" s="178"/>
      <c r="GD200" s="178"/>
      <c r="GE200" s="178"/>
      <c r="GF200" s="178"/>
      <c r="GG200" s="178"/>
      <c r="GH200" s="178"/>
      <c r="GI200" s="178"/>
      <c r="GJ200" s="178"/>
      <c r="GK200" s="178"/>
      <c r="GL200" s="178"/>
      <c r="GM200" s="178"/>
      <c r="GN200" s="178"/>
      <c r="GO200" s="178"/>
      <c r="GP200" s="178"/>
      <c r="GQ200" s="178"/>
      <c r="GR200" s="178"/>
      <c r="GS200" s="178"/>
      <c r="GT200" s="178"/>
      <c r="GU200" s="178"/>
      <c r="GV200" s="178"/>
      <c r="GW200" s="178"/>
      <c r="GX200" s="178"/>
      <c r="GY200" s="178"/>
      <c r="GZ200" s="178"/>
      <c r="HA200" s="178"/>
      <c r="HB200" s="178"/>
      <c r="HC200" s="178"/>
      <c r="HD200" s="178"/>
      <c r="HE200" s="178"/>
      <c r="HF200" s="178"/>
      <c r="HG200" s="178"/>
      <c r="HH200" s="178"/>
      <c r="HI200" s="178"/>
      <c r="HJ200" s="178"/>
      <c r="HK200" s="178"/>
      <c r="HL200" s="178"/>
      <c r="HM200" s="178"/>
      <c r="HN200" s="178"/>
      <c r="HO200" s="178"/>
      <c r="HP200" s="178"/>
      <c r="HQ200" s="178"/>
      <c r="HR200" s="178"/>
      <c r="HS200" s="178"/>
      <c r="HT200" s="178"/>
      <c r="HU200" s="178"/>
      <c r="HV200" s="178"/>
      <c r="HW200" s="178"/>
      <c r="HX200" s="178"/>
      <c r="HY200" s="178"/>
      <c r="HZ200" s="178"/>
      <c r="IA200" s="178"/>
      <c r="IB200" s="178"/>
      <c r="IC200" s="178"/>
      <c r="ID200" s="178"/>
      <c r="IE200" s="178"/>
      <c r="IF200" s="178"/>
      <c r="IG200" s="178"/>
      <c r="IH200" s="178"/>
      <c r="II200" s="178"/>
      <c r="IJ200" s="178"/>
      <c r="IK200" s="178"/>
      <c r="IL200" s="178"/>
      <c r="IM200" s="178"/>
      <c r="IN200" s="178"/>
      <c r="IO200" s="178"/>
      <c r="IP200" s="178"/>
      <c r="IQ200" s="178"/>
      <c r="IR200" s="178"/>
      <c r="IS200" s="178"/>
      <c r="IT200" s="178"/>
      <c r="IU200" s="178"/>
    </row>
    <row r="201" spans="1:255" s="190" customFormat="1" ht="12.75">
      <c r="A201" s="193"/>
      <c r="B201" s="193"/>
      <c r="C201" s="193"/>
      <c r="D201" s="194"/>
      <c r="E201" s="193"/>
      <c r="F201" s="193"/>
      <c r="G201" s="193"/>
      <c r="H201" s="193"/>
      <c r="I201" s="193"/>
      <c r="J201" s="178"/>
      <c r="K201" s="205"/>
      <c r="L201" s="205"/>
      <c r="M201" s="205"/>
      <c r="N201" s="178"/>
      <c r="O201" s="179"/>
      <c r="P201" s="178"/>
      <c r="Q201" s="178"/>
      <c r="R201" s="178"/>
      <c r="S201" s="178"/>
      <c r="T201" s="178"/>
      <c r="U201" s="178"/>
      <c r="V201" s="178"/>
      <c r="W201" s="178"/>
      <c r="X201" s="178"/>
      <c r="Y201" s="178"/>
      <c r="Z201" s="178"/>
      <c r="AA201" s="178"/>
      <c r="AB201" s="178"/>
      <c r="AC201" s="178"/>
      <c r="AD201" s="178"/>
      <c r="AE201" s="178"/>
      <c r="AF201" s="178"/>
      <c r="AG201" s="178"/>
      <c r="AH201" s="178"/>
      <c r="AI201" s="178"/>
      <c r="AJ201" s="178"/>
      <c r="AK201" s="178"/>
      <c r="AL201" s="178"/>
      <c r="AM201" s="178"/>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8"/>
      <c r="BR201" s="178"/>
      <c r="BS201" s="178"/>
      <c r="BT201" s="178"/>
      <c r="BU201" s="178"/>
      <c r="BV201" s="178"/>
      <c r="BW201" s="178"/>
      <c r="BX201" s="178"/>
      <c r="BY201" s="178"/>
      <c r="BZ201" s="178"/>
      <c r="CA201" s="178"/>
      <c r="CB201" s="178"/>
      <c r="CC201" s="178"/>
      <c r="CD201" s="178"/>
      <c r="CE201" s="178"/>
      <c r="CF201" s="178"/>
      <c r="CG201" s="178"/>
      <c r="CH201" s="178"/>
      <c r="CI201" s="178"/>
      <c r="CJ201" s="178"/>
      <c r="CK201" s="178"/>
      <c r="CL201" s="178"/>
      <c r="CM201" s="178"/>
      <c r="CN201" s="178"/>
      <c r="CO201" s="178"/>
      <c r="CP201" s="178"/>
      <c r="CQ201" s="178"/>
      <c r="CR201" s="178"/>
      <c r="CS201" s="178"/>
      <c r="CT201" s="178"/>
      <c r="CU201" s="178"/>
      <c r="CV201" s="178"/>
      <c r="CW201" s="178"/>
      <c r="CX201" s="178"/>
      <c r="CY201" s="178"/>
      <c r="CZ201" s="178"/>
      <c r="DA201" s="178"/>
      <c r="DB201" s="178"/>
      <c r="DC201" s="178"/>
      <c r="DD201" s="178"/>
      <c r="DE201" s="178"/>
      <c r="DF201" s="178"/>
      <c r="DG201" s="178"/>
      <c r="DH201" s="178"/>
      <c r="DI201" s="178"/>
      <c r="DJ201" s="178"/>
      <c r="DK201" s="178"/>
      <c r="DL201" s="178"/>
      <c r="DM201" s="178"/>
      <c r="DN201" s="178"/>
      <c r="DO201" s="178"/>
      <c r="DP201" s="178"/>
      <c r="DQ201" s="178"/>
      <c r="DR201" s="178"/>
      <c r="DS201" s="178"/>
      <c r="DT201" s="178"/>
      <c r="DU201" s="178"/>
      <c r="DV201" s="178"/>
      <c r="DW201" s="178"/>
      <c r="DX201" s="178"/>
      <c r="DY201" s="178"/>
      <c r="DZ201" s="178"/>
      <c r="EA201" s="178"/>
      <c r="EB201" s="178"/>
      <c r="EC201" s="178"/>
      <c r="ED201" s="178"/>
      <c r="EE201" s="178"/>
      <c r="EF201" s="178"/>
      <c r="EG201" s="178"/>
      <c r="EH201" s="178"/>
      <c r="EI201" s="178"/>
      <c r="EJ201" s="178"/>
      <c r="EK201" s="178"/>
      <c r="EL201" s="178"/>
      <c r="EM201" s="178"/>
      <c r="EN201" s="178"/>
      <c r="EO201" s="178"/>
      <c r="EP201" s="178"/>
      <c r="EQ201" s="178"/>
      <c r="ER201" s="178"/>
      <c r="ES201" s="178"/>
      <c r="ET201" s="178"/>
      <c r="EU201" s="178"/>
      <c r="EV201" s="178"/>
      <c r="EW201" s="178"/>
      <c r="EX201" s="178"/>
      <c r="EY201" s="178"/>
      <c r="EZ201" s="178"/>
      <c r="FA201" s="178"/>
      <c r="FB201" s="178"/>
      <c r="FC201" s="178"/>
      <c r="FD201" s="178"/>
      <c r="FE201" s="178"/>
      <c r="FF201" s="178"/>
      <c r="FG201" s="178"/>
      <c r="FH201" s="178"/>
      <c r="FI201" s="178"/>
      <c r="FJ201" s="178"/>
      <c r="FK201" s="178"/>
      <c r="FL201" s="178"/>
      <c r="FM201" s="178"/>
      <c r="FN201" s="178"/>
      <c r="FO201" s="178"/>
      <c r="FP201" s="178"/>
      <c r="FQ201" s="178"/>
      <c r="FR201" s="178"/>
      <c r="FS201" s="178"/>
      <c r="FT201" s="178"/>
      <c r="FU201" s="178"/>
      <c r="FV201" s="178"/>
      <c r="FW201" s="178"/>
      <c r="FX201" s="178"/>
      <c r="FY201" s="178"/>
      <c r="FZ201" s="178"/>
      <c r="GA201" s="178"/>
      <c r="GB201" s="178"/>
      <c r="GC201" s="178"/>
      <c r="GD201" s="178"/>
      <c r="GE201" s="178"/>
      <c r="GF201" s="178"/>
      <c r="GG201" s="178"/>
      <c r="GH201" s="178"/>
      <c r="GI201" s="178"/>
      <c r="GJ201" s="178"/>
      <c r="GK201" s="178"/>
      <c r="GL201" s="178"/>
      <c r="GM201" s="178"/>
      <c r="GN201" s="178"/>
      <c r="GO201" s="178"/>
      <c r="GP201" s="178"/>
      <c r="GQ201" s="178"/>
      <c r="GR201" s="178"/>
      <c r="GS201" s="178"/>
      <c r="GT201" s="178"/>
      <c r="GU201" s="178"/>
      <c r="GV201" s="178"/>
      <c r="GW201" s="178"/>
      <c r="GX201" s="178"/>
      <c r="GY201" s="178"/>
      <c r="GZ201" s="178"/>
      <c r="HA201" s="178"/>
      <c r="HB201" s="178"/>
      <c r="HC201" s="178"/>
      <c r="HD201" s="178"/>
      <c r="HE201" s="178"/>
      <c r="HF201" s="178"/>
      <c r="HG201" s="178"/>
      <c r="HH201" s="178"/>
      <c r="HI201" s="178"/>
      <c r="HJ201" s="178"/>
      <c r="HK201" s="178"/>
      <c r="HL201" s="178"/>
      <c r="HM201" s="178"/>
      <c r="HN201" s="178"/>
      <c r="HO201" s="178"/>
      <c r="HP201" s="178"/>
      <c r="HQ201" s="178"/>
      <c r="HR201" s="178"/>
      <c r="HS201" s="178"/>
      <c r="HT201" s="178"/>
      <c r="HU201" s="178"/>
      <c r="HV201" s="178"/>
      <c r="HW201" s="178"/>
      <c r="HX201" s="178"/>
      <c r="HY201" s="178"/>
      <c r="HZ201" s="178"/>
      <c r="IA201" s="178"/>
      <c r="IB201" s="178"/>
      <c r="IC201" s="178"/>
      <c r="ID201" s="178"/>
      <c r="IE201" s="178"/>
      <c r="IF201" s="178"/>
      <c r="IG201" s="178"/>
      <c r="IH201" s="178"/>
      <c r="II201" s="178"/>
      <c r="IJ201" s="178"/>
      <c r="IK201" s="178"/>
      <c r="IL201" s="178"/>
      <c r="IM201" s="178"/>
      <c r="IN201" s="178"/>
      <c r="IO201" s="178"/>
      <c r="IP201" s="178"/>
      <c r="IQ201" s="178"/>
      <c r="IR201" s="178"/>
      <c r="IS201" s="178"/>
      <c r="IT201" s="178"/>
      <c r="IU201" s="178"/>
    </row>
    <row r="202" spans="1:255" s="190" customFormat="1" ht="12.75">
      <c r="A202" s="193"/>
      <c r="B202" s="193"/>
      <c r="C202" s="193"/>
      <c r="D202" s="194"/>
      <c r="E202" s="193"/>
      <c r="F202" s="193"/>
      <c r="G202" s="193"/>
      <c r="H202" s="193"/>
      <c r="I202" s="193"/>
      <c r="J202" s="178"/>
      <c r="K202" s="205"/>
      <c r="L202" s="205"/>
      <c r="M202" s="205"/>
      <c r="N202" s="178"/>
      <c r="O202" s="179"/>
      <c r="P202" s="178"/>
      <c r="Q202" s="178"/>
      <c r="R202" s="178"/>
      <c r="S202" s="178"/>
      <c r="T202" s="178"/>
      <c r="U202" s="178"/>
      <c r="V202" s="178"/>
      <c r="W202" s="178"/>
      <c r="X202" s="178"/>
      <c r="Y202" s="178"/>
      <c r="Z202" s="178"/>
      <c r="AA202" s="178"/>
      <c r="AB202" s="178"/>
      <c r="AC202" s="178"/>
      <c r="AD202" s="178"/>
      <c r="AE202" s="178"/>
      <c r="AF202" s="178"/>
      <c r="AG202" s="178"/>
      <c r="AH202" s="178"/>
      <c r="AI202" s="178"/>
      <c r="AJ202" s="178"/>
      <c r="AK202" s="178"/>
      <c r="AL202" s="178"/>
      <c r="AM202" s="178"/>
      <c r="AN202" s="178"/>
      <c r="AO202" s="178"/>
      <c r="AP202" s="178"/>
      <c r="AQ202" s="178"/>
      <c r="AR202" s="178"/>
      <c r="AS202" s="178"/>
      <c r="AT202" s="178"/>
      <c r="AU202" s="178"/>
      <c r="AV202" s="178"/>
      <c r="AW202" s="178"/>
      <c r="AX202" s="178"/>
      <c r="AY202" s="178"/>
      <c r="AZ202" s="178"/>
      <c r="BA202" s="178"/>
      <c r="BB202" s="178"/>
      <c r="BC202" s="178"/>
      <c r="BD202" s="178"/>
      <c r="BE202" s="178"/>
      <c r="BF202" s="178"/>
      <c r="BG202" s="178"/>
      <c r="BH202" s="178"/>
      <c r="BI202" s="178"/>
      <c r="BJ202" s="178"/>
      <c r="BK202" s="178"/>
      <c r="BL202" s="178"/>
      <c r="BM202" s="178"/>
      <c r="BN202" s="178"/>
      <c r="BO202" s="178"/>
      <c r="BP202" s="178"/>
      <c r="BQ202" s="178"/>
      <c r="BR202" s="178"/>
      <c r="BS202" s="178"/>
      <c r="BT202" s="178"/>
      <c r="BU202" s="178"/>
      <c r="BV202" s="178"/>
      <c r="BW202" s="178"/>
      <c r="BX202" s="178"/>
      <c r="BY202" s="178"/>
      <c r="BZ202" s="178"/>
      <c r="CA202" s="178"/>
      <c r="CB202" s="178"/>
      <c r="CC202" s="178"/>
      <c r="CD202" s="178"/>
      <c r="CE202" s="178"/>
      <c r="CF202" s="178"/>
      <c r="CG202" s="178"/>
      <c r="CH202" s="178"/>
      <c r="CI202" s="178"/>
      <c r="CJ202" s="178"/>
      <c r="CK202" s="178"/>
      <c r="CL202" s="178"/>
      <c r="CM202" s="178"/>
      <c r="CN202" s="178"/>
      <c r="CO202" s="178"/>
      <c r="CP202" s="178"/>
      <c r="CQ202" s="178"/>
      <c r="CR202" s="178"/>
      <c r="CS202" s="178"/>
      <c r="CT202" s="178"/>
      <c r="CU202" s="178"/>
      <c r="CV202" s="178"/>
      <c r="CW202" s="178"/>
      <c r="CX202" s="178"/>
      <c r="CY202" s="178"/>
      <c r="CZ202" s="178"/>
      <c r="DA202" s="178"/>
      <c r="DB202" s="178"/>
      <c r="DC202" s="178"/>
      <c r="DD202" s="178"/>
      <c r="DE202" s="178"/>
      <c r="DF202" s="178"/>
      <c r="DG202" s="178"/>
      <c r="DH202" s="178"/>
      <c r="DI202" s="178"/>
      <c r="DJ202" s="178"/>
      <c r="DK202" s="178"/>
      <c r="DL202" s="178"/>
      <c r="DM202" s="178"/>
      <c r="DN202" s="178"/>
      <c r="DO202" s="178"/>
      <c r="DP202" s="178"/>
      <c r="DQ202" s="178"/>
      <c r="DR202" s="178"/>
      <c r="DS202" s="178"/>
      <c r="DT202" s="178"/>
      <c r="DU202" s="178"/>
      <c r="DV202" s="178"/>
      <c r="DW202" s="178"/>
      <c r="DX202" s="178"/>
      <c r="DY202" s="178"/>
      <c r="DZ202" s="178"/>
      <c r="EA202" s="178"/>
      <c r="EB202" s="178"/>
      <c r="EC202" s="178"/>
      <c r="ED202" s="178"/>
      <c r="EE202" s="178"/>
      <c r="EF202" s="178"/>
      <c r="EG202" s="178"/>
      <c r="EH202" s="178"/>
      <c r="EI202" s="178"/>
      <c r="EJ202" s="178"/>
      <c r="EK202" s="178"/>
      <c r="EL202" s="178"/>
      <c r="EM202" s="178"/>
      <c r="EN202" s="178"/>
      <c r="EO202" s="178"/>
      <c r="EP202" s="178"/>
      <c r="EQ202" s="178"/>
      <c r="ER202" s="178"/>
      <c r="ES202" s="178"/>
      <c r="ET202" s="178"/>
      <c r="EU202" s="178"/>
      <c r="EV202" s="178"/>
      <c r="EW202" s="178"/>
      <c r="EX202" s="178"/>
      <c r="EY202" s="178"/>
      <c r="EZ202" s="178"/>
      <c r="FA202" s="178"/>
      <c r="FB202" s="178"/>
      <c r="FC202" s="178"/>
      <c r="FD202" s="178"/>
      <c r="FE202" s="178"/>
      <c r="FF202" s="178"/>
      <c r="FG202" s="178"/>
      <c r="FH202" s="178"/>
      <c r="FI202" s="178"/>
      <c r="FJ202" s="178"/>
      <c r="FK202" s="178"/>
      <c r="FL202" s="178"/>
      <c r="FM202" s="178"/>
      <c r="FN202" s="178"/>
      <c r="FO202" s="178"/>
      <c r="FP202" s="178"/>
      <c r="FQ202" s="178"/>
      <c r="FR202" s="178"/>
      <c r="FS202" s="178"/>
      <c r="FT202" s="178"/>
      <c r="FU202" s="178"/>
      <c r="FV202" s="178"/>
      <c r="FW202" s="178"/>
      <c r="FX202" s="178"/>
      <c r="FY202" s="178"/>
      <c r="FZ202" s="178"/>
      <c r="GA202" s="178"/>
      <c r="GB202" s="178"/>
      <c r="GC202" s="178"/>
      <c r="GD202" s="178"/>
      <c r="GE202" s="178"/>
      <c r="GF202" s="178"/>
      <c r="GG202" s="178"/>
      <c r="GH202" s="178"/>
      <c r="GI202" s="178"/>
      <c r="GJ202" s="178"/>
      <c r="GK202" s="178"/>
      <c r="GL202" s="178"/>
      <c r="GM202" s="178"/>
      <c r="GN202" s="178"/>
      <c r="GO202" s="178"/>
      <c r="GP202" s="178"/>
      <c r="GQ202" s="178"/>
      <c r="GR202" s="178"/>
      <c r="GS202" s="178"/>
      <c r="GT202" s="178"/>
      <c r="GU202" s="178"/>
      <c r="GV202" s="178"/>
      <c r="GW202" s="178"/>
      <c r="GX202" s="178"/>
      <c r="GY202" s="178"/>
      <c r="GZ202" s="178"/>
      <c r="HA202" s="178"/>
      <c r="HB202" s="178"/>
      <c r="HC202" s="178"/>
      <c r="HD202" s="178"/>
      <c r="HE202" s="178"/>
      <c r="HF202" s="178"/>
      <c r="HG202" s="178"/>
      <c r="HH202" s="178"/>
      <c r="HI202" s="178"/>
      <c r="HJ202" s="178"/>
      <c r="HK202" s="178"/>
      <c r="HL202" s="178"/>
      <c r="HM202" s="178"/>
      <c r="HN202" s="178"/>
      <c r="HO202" s="178"/>
      <c r="HP202" s="178"/>
      <c r="HQ202" s="178"/>
      <c r="HR202" s="178"/>
      <c r="HS202" s="178"/>
      <c r="HT202" s="178"/>
      <c r="HU202" s="178"/>
      <c r="HV202" s="178"/>
      <c r="HW202" s="178"/>
      <c r="HX202" s="178"/>
      <c r="HY202" s="178"/>
      <c r="HZ202" s="178"/>
      <c r="IA202" s="178"/>
      <c r="IB202" s="178"/>
      <c r="IC202" s="178"/>
      <c r="ID202" s="178"/>
      <c r="IE202" s="178"/>
      <c r="IF202" s="178"/>
      <c r="IG202" s="178"/>
      <c r="IH202" s="178"/>
      <c r="II202" s="178"/>
      <c r="IJ202" s="178"/>
      <c r="IK202" s="178"/>
      <c r="IL202" s="178"/>
      <c r="IM202" s="178"/>
      <c r="IN202" s="178"/>
      <c r="IO202" s="178"/>
      <c r="IP202" s="178"/>
      <c r="IQ202" s="178"/>
      <c r="IR202" s="178"/>
      <c r="IS202" s="178"/>
      <c r="IT202" s="178"/>
      <c r="IU202" s="178"/>
    </row>
    <row r="203" spans="1:255" s="190" customFormat="1" ht="12.75">
      <c r="A203" s="193"/>
      <c r="B203" s="193"/>
      <c r="C203" s="193"/>
      <c r="D203" s="194"/>
      <c r="E203" s="193"/>
      <c r="F203" s="193"/>
      <c r="G203" s="193"/>
      <c r="H203" s="193"/>
      <c r="I203" s="193"/>
      <c r="J203" s="178"/>
      <c r="K203" s="205"/>
      <c r="L203" s="205"/>
      <c r="M203" s="205"/>
      <c r="N203" s="178"/>
      <c r="O203" s="179"/>
      <c r="P203" s="178"/>
      <c r="Q203" s="178"/>
      <c r="R203" s="178"/>
      <c r="S203" s="178"/>
      <c r="T203" s="178"/>
      <c r="U203" s="178"/>
      <c r="V203" s="178"/>
      <c r="W203" s="178"/>
      <c r="X203" s="178"/>
      <c r="Y203" s="178"/>
      <c r="Z203" s="178"/>
      <c r="AA203" s="178"/>
      <c r="AB203" s="178"/>
      <c r="AC203" s="178"/>
      <c r="AD203" s="178"/>
      <c r="AE203" s="178"/>
      <c r="AF203" s="178"/>
      <c r="AG203" s="178"/>
      <c r="AH203" s="178"/>
      <c r="AI203" s="178"/>
      <c r="AJ203" s="178"/>
      <c r="AK203" s="178"/>
      <c r="AL203" s="178"/>
      <c r="AM203" s="178"/>
      <c r="AN203" s="178"/>
      <c r="AO203" s="178"/>
      <c r="AP203" s="178"/>
      <c r="AQ203" s="178"/>
      <c r="AR203" s="178"/>
      <c r="AS203" s="178"/>
      <c r="AT203" s="178"/>
      <c r="AU203" s="178"/>
      <c r="AV203" s="178"/>
      <c r="AW203" s="178"/>
      <c r="AX203" s="178"/>
      <c r="AY203" s="178"/>
      <c r="AZ203" s="178"/>
      <c r="BA203" s="178"/>
      <c r="BB203" s="178"/>
      <c r="BC203" s="178"/>
      <c r="BD203" s="178"/>
      <c r="BE203" s="178"/>
      <c r="BF203" s="178"/>
      <c r="BG203" s="178"/>
      <c r="BH203" s="178"/>
      <c r="BI203" s="178"/>
      <c r="BJ203" s="178"/>
      <c r="BK203" s="178"/>
      <c r="BL203" s="178"/>
      <c r="BM203" s="178"/>
      <c r="BN203" s="178"/>
      <c r="BO203" s="178"/>
      <c r="BP203" s="178"/>
      <c r="BQ203" s="178"/>
      <c r="BR203" s="178"/>
      <c r="BS203" s="178"/>
      <c r="BT203" s="178"/>
      <c r="BU203" s="178"/>
      <c r="BV203" s="178"/>
      <c r="BW203" s="178"/>
      <c r="BX203" s="178"/>
      <c r="BY203" s="178"/>
      <c r="BZ203" s="178"/>
      <c r="CA203" s="178"/>
      <c r="CB203" s="178"/>
      <c r="CC203" s="178"/>
      <c r="CD203" s="178"/>
      <c r="CE203" s="178"/>
      <c r="CF203" s="178"/>
      <c r="CG203" s="178"/>
      <c r="CH203" s="178"/>
      <c r="CI203" s="178"/>
      <c r="CJ203" s="178"/>
      <c r="CK203" s="178"/>
      <c r="CL203" s="178"/>
      <c r="CM203" s="178"/>
      <c r="CN203" s="178"/>
      <c r="CO203" s="178"/>
      <c r="CP203" s="178"/>
      <c r="CQ203" s="178"/>
      <c r="CR203" s="178"/>
      <c r="CS203" s="178"/>
      <c r="CT203" s="178"/>
      <c r="CU203" s="178"/>
      <c r="CV203" s="178"/>
      <c r="CW203" s="178"/>
      <c r="CX203" s="178"/>
      <c r="CY203" s="178"/>
      <c r="CZ203" s="178"/>
      <c r="DA203" s="178"/>
      <c r="DB203" s="178"/>
      <c r="DC203" s="178"/>
      <c r="DD203" s="178"/>
      <c r="DE203" s="178"/>
      <c r="DF203" s="178"/>
      <c r="DG203" s="178"/>
      <c r="DH203" s="178"/>
      <c r="DI203" s="178"/>
      <c r="DJ203" s="178"/>
      <c r="DK203" s="178"/>
      <c r="DL203" s="178"/>
      <c r="DM203" s="178"/>
      <c r="DN203" s="178"/>
      <c r="DO203" s="178"/>
      <c r="DP203" s="178"/>
      <c r="DQ203" s="178"/>
      <c r="DR203" s="178"/>
      <c r="DS203" s="178"/>
      <c r="DT203" s="178"/>
      <c r="DU203" s="178"/>
      <c r="DV203" s="178"/>
      <c r="DW203" s="178"/>
      <c r="DX203" s="178"/>
      <c r="DY203" s="178"/>
      <c r="DZ203" s="178"/>
      <c r="EA203" s="178"/>
      <c r="EB203" s="178"/>
      <c r="EC203" s="178"/>
      <c r="ED203" s="178"/>
      <c r="EE203" s="178"/>
      <c r="EF203" s="178"/>
      <c r="EG203" s="178"/>
      <c r="EH203" s="178"/>
      <c r="EI203" s="178"/>
      <c r="EJ203" s="178"/>
      <c r="EK203" s="178"/>
      <c r="EL203" s="178"/>
      <c r="EM203" s="178"/>
      <c r="EN203" s="178"/>
      <c r="EO203" s="178"/>
      <c r="EP203" s="178"/>
      <c r="EQ203" s="178"/>
      <c r="ER203" s="178"/>
      <c r="ES203" s="178"/>
      <c r="ET203" s="178"/>
      <c r="EU203" s="178"/>
      <c r="EV203" s="178"/>
      <c r="EW203" s="178"/>
      <c r="EX203" s="178"/>
      <c r="EY203" s="178"/>
      <c r="EZ203" s="178"/>
      <c r="FA203" s="178"/>
      <c r="FB203" s="178"/>
      <c r="FC203" s="178"/>
      <c r="FD203" s="178"/>
      <c r="FE203" s="178"/>
      <c r="FF203" s="178"/>
      <c r="FG203" s="178"/>
      <c r="FH203" s="178"/>
      <c r="FI203" s="178"/>
      <c r="FJ203" s="178"/>
      <c r="FK203" s="178"/>
      <c r="FL203" s="178"/>
      <c r="FM203" s="178"/>
      <c r="FN203" s="178"/>
      <c r="FO203" s="178"/>
      <c r="FP203" s="178"/>
      <c r="FQ203" s="178"/>
      <c r="FR203" s="178"/>
      <c r="FS203" s="178"/>
      <c r="FT203" s="178"/>
      <c r="FU203" s="178"/>
      <c r="FV203" s="178"/>
      <c r="FW203" s="178"/>
      <c r="FX203" s="178"/>
      <c r="FY203" s="178"/>
      <c r="FZ203" s="178"/>
      <c r="GA203" s="178"/>
      <c r="GB203" s="178"/>
      <c r="GC203" s="178"/>
      <c r="GD203" s="178"/>
      <c r="GE203" s="178"/>
      <c r="GF203" s="178"/>
      <c r="GG203" s="178"/>
      <c r="GH203" s="178"/>
      <c r="GI203" s="178"/>
      <c r="GJ203" s="178"/>
      <c r="GK203" s="178"/>
      <c r="GL203" s="178"/>
      <c r="GM203" s="178"/>
      <c r="GN203" s="178"/>
      <c r="GO203" s="178"/>
      <c r="GP203" s="178"/>
      <c r="GQ203" s="178"/>
      <c r="GR203" s="178"/>
      <c r="GS203" s="178"/>
      <c r="GT203" s="178"/>
      <c r="GU203" s="178"/>
      <c r="GV203" s="178"/>
      <c r="GW203" s="178"/>
      <c r="GX203" s="178"/>
      <c r="GY203" s="178"/>
      <c r="GZ203" s="178"/>
      <c r="HA203" s="178"/>
      <c r="HB203" s="178"/>
      <c r="HC203" s="178"/>
      <c r="HD203" s="178"/>
      <c r="HE203" s="178"/>
      <c r="HF203" s="178"/>
      <c r="HG203" s="178"/>
      <c r="HH203" s="178"/>
      <c r="HI203" s="178"/>
      <c r="HJ203" s="178"/>
      <c r="HK203" s="178"/>
      <c r="HL203" s="178"/>
      <c r="HM203" s="178"/>
      <c r="HN203" s="178"/>
      <c r="HO203" s="178"/>
      <c r="HP203" s="178"/>
      <c r="HQ203" s="178"/>
      <c r="HR203" s="178"/>
      <c r="HS203" s="178"/>
      <c r="HT203" s="178"/>
      <c r="HU203" s="178"/>
      <c r="HV203" s="178"/>
      <c r="HW203" s="178"/>
      <c r="HX203" s="178"/>
      <c r="HY203" s="178"/>
      <c r="HZ203" s="178"/>
      <c r="IA203" s="178"/>
      <c r="IB203" s="178"/>
      <c r="IC203" s="178"/>
      <c r="ID203" s="178"/>
      <c r="IE203" s="178"/>
      <c r="IF203" s="178"/>
      <c r="IG203" s="178"/>
      <c r="IH203" s="178"/>
      <c r="II203" s="178"/>
      <c r="IJ203" s="178"/>
      <c r="IK203" s="178"/>
      <c r="IL203" s="178"/>
      <c r="IM203" s="178"/>
      <c r="IN203" s="178"/>
      <c r="IO203" s="178"/>
      <c r="IP203" s="178"/>
      <c r="IQ203" s="178"/>
      <c r="IR203" s="178"/>
      <c r="IS203" s="178"/>
      <c r="IT203" s="178"/>
      <c r="IU203" s="178"/>
    </row>
    <row r="204" spans="1:255" s="190" customFormat="1" ht="12.75">
      <c r="A204" s="193"/>
      <c r="B204" s="193"/>
      <c r="C204" s="193"/>
      <c r="D204" s="194"/>
      <c r="E204" s="193"/>
      <c r="F204" s="193"/>
      <c r="G204" s="193"/>
      <c r="H204" s="193"/>
      <c r="I204" s="193"/>
      <c r="J204" s="178"/>
      <c r="K204" s="205"/>
      <c r="L204" s="205"/>
      <c r="M204" s="205"/>
      <c r="N204" s="178"/>
      <c r="O204" s="179"/>
      <c r="P204" s="178"/>
      <c r="Q204" s="178"/>
      <c r="R204" s="178"/>
      <c r="S204" s="178"/>
      <c r="T204" s="178"/>
      <c r="U204" s="178"/>
      <c r="V204" s="178"/>
      <c r="W204" s="178"/>
      <c r="X204" s="178"/>
      <c r="Y204" s="178"/>
      <c r="Z204" s="178"/>
      <c r="AA204" s="178"/>
      <c r="AB204" s="178"/>
      <c r="AC204" s="178"/>
      <c r="AD204" s="178"/>
      <c r="AE204" s="178"/>
      <c r="AF204" s="178"/>
      <c r="AG204" s="178"/>
      <c r="AH204" s="178"/>
      <c r="AI204" s="178"/>
      <c r="AJ204" s="178"/>
      <c r="AK204" s="178"/>
      <c r="AL204" s="178"/>
      <c r="AM204" s="178"/>
      <c r="AN204" s="178"/>
      <c r="AO204" s="178"/>
      <c r="AP204" s="178"/>
      <c r="AQ204" s="178"/>
      <c r="AR204" s="178"/>
      <c r="AS204" s="178"/>
      <c r="AT204" s="178"/>
      <c r="AU204" s="178"/>
      <c r="AV204" s="178"/>
      <c r="AW204" s="178"/>
      <c r="AX204" s="178"/>
      <c r="AY204" s="178"/>
      <c r="AZ204" s="178"/>
      <c r="BA204" s="178"/>
      <c r="BB204" s="178"/>
      <c r="BC204" s="178"/>
      <c r="BD204" s="178"/>
      <c r="BE204" s="178"/>
      <c r="BF204" s="178"/>
      <c r="BG204" s="178"/>
      <c r="BH204" s="178"/>
      <c r="BI204" s="178"/>
      <c r="BJ204" s="178"/>
      <c r="BK204" s="178"/>
      <c r="BL204" s="178"/>
      <c r="BM204" s="178"/>
      <c r="BN204" s="178"/>
      <c r="BO204" s="178"/>
      <c r="BP204" s="178"/>
      <c r="BQ204" s="178"/>
      <c r="BR204" s="178"/>
      <c r="BS204" s="178"/>
      <c r="BT204" s="178"/>
      <c r="BU204" s="178"/>
      <c r="BV204" s="178"/>
      <c r="BW204" s="178"/>
      <c r="BX204" s="178"/>
      <c r="BY204" s="178"/>
      <c r="BZ204" s="178"/>
      <c r="CA204" s="178"/>
      <c r="CB204" s="178"/>
      <c r="CC204" s="178"/>
      <c r="CD204" s="178"/>
      <c r="CE204" s="178"/>
      <c r="CF204" s="178"/>
      <c r="CG204" s="178"/>
      <c r="CH204" s="178"/>
      <c r="CI204" s="178"/>
      <c r="CJ204" s="178"/>
      <c r="CK204" s="178"/>
      <c r="CL204" s="178"/>
      <c r="CM204" s="178"/>
      <c r="CN204" s="178"/>
      <c r="CO204" s="178"/>
      <c r="CP204" s="178"/>
      <c r="CQ204" s="178"/>
      <c r="CR204" s="178"/>
      <c r="CS204" s="178"/>
      <c r="CT204" s="178"/>
      <c r="CU204" s="178"/>
      <c r="CV204" s="178"/>
      <c r="CW204" s="178"/>
      <c r="CX204" s="178"/>
      <c r="CY204" s="178"/>
      <c r="CZ204" s="178"/>
      <c r="DA204" s="178"/>
      <c r="DB204" s="178"/>
      <c r="DC204" s="178"/>
      <c r="DD204" s="178"/>
      <c r="DE204" s="178"/>
      <c r="DF204" s="178"/>
      <c r="DG204" s="178"/>
      <c r="DH204" s="178"/>
      <c r="DI204" s="178"/>
      <c r="DJ204" s="178"/>
      <c r="DK204" s="178"/>
      <c r="DL204" s="178"/>
      <c r="DM204" s="178"/>
      <c r="DN204" s="178"/>
      <c r="DO204" s="178"/>
      <c r="DP204" s="178"/>
      <c r="DQ204" s="178"/>
      <c r="DR204" s="178"/>
      <c r="DS204" s="178"/>
      <c r="DT204" s="178"/>
      <c r="DU204" s="178"/>
      <c r="DV204" s="178"/>
      <c r="DW204" s="178"/>
      <c r="DX204" s="178"/>
      <c r="DY204" s="178"/>
      <c r="DZ204" s="178"/>
      <c r="EA204" s="178"/>
      <c r="EB204" s="178"/>
      <c r="EC204" s="178"/>
      <c r="ED204" s="178"/>
      <c r="EE204" s="178"/>
      <c r="EF204" s="178"/>
      <c r="EG204" s="178"/>
      <c r="EH204" s="178"/>
      <c r="EI204" s="178"/>
      <c r="EJ204" s="178"/>
      <c r="EK204" s="178"/>
      <c r="EL204" s="178"/>
      <c r="EM204" s="178"/>
      <c r="EN204" s="178"/>
      <c r="EO204" s="178"/>
      <c r="EP204" s="178"/>
      <c r="EQ204" s="178"/>
      <c r="ER204" s="178"/>
      <c r="ES204" s="178"/>
      <c r="ET204" s="178"/>
      <c r="EU204" s="178"/>
      <c r="EV204" s="178"/>
      <c r="EW204" s="178"/>
      <c r="EX204" s="178"/>
      <c r="EY204" s="178"/>
      <c r="EZ204" s="178"/>
      <c r="FA204" s="178"/>
      <c r="FB204" s="178"/>
      <c r="FC204" s="178"/>
      <c r="FD204" s="178"/>
      <c r="FE204" s="178"/>
      <c r="FF204" s="178"/>
      <c r="FG204" s="178"/>
      <c r="FH204" s="178"/>
      <c r="FI204" s="178"/>
      <c r="FJ204" s="178"/>
      <c r="FK204" s="178"/>
      <c r="FL204" s="178"/>
      <c r="FM204" s="178"/>
      <c r="FN204" s="178"/>
      <c r="FO204" s="178"/>
      <c r="FP204" s="178"/>
      <c r="FQ204" s="178"/>
      <c r="FR204" s="178"/>
      <c r="FS204" s="178"/>
      <c r="FT204" s="178"/>
      <c r="FU204" s="178"/>
      <c r="FV204" s="178"/>
      <c r="FW204" s="178"/>
      <c r="FX204" s="178"/>
      <c r="FY204" s="178"/>
      <c r="FZ204" s="178"/>
      <c r="GA204" s="178"/>
      <c r="GB204" s="178"/>
      <c r="GC204" s="178"/>
      <c r="GD204" s="178"/>
      <c r="GE204" s="178"/>
      <c r="GF204" s="178"/>
      <c r="GG204" s="178"/>
      <c r="GH204" s="178"/>
      <c r="GI204" s="178"/>
      <c r="GJ204" s="178"/>
      <c r="GK204" s="178"/>
      <c r="GL204" s="178"/>
      <c r="GM204" s="178"/>
      <c r="GN204" s="178"/>
      <c r="GO204" s="178"/>
      <c r="GP204" s="178"/>
      <c r="GQ204" s="178"/>
      <c r="GR204" s="178"/>
      <c r="GS204" s="178"/>
      <c r="GT204" s="178"/>
      <c r="GU204" s="178"/>
      <c r="GV204" s="178"/>
      <c r="GW204" s="178"/>
      <c r="GX204" s="178"/>
      <c r="GY204" s="178"/>
      <c r="GZ204" s="178"/>
      <c r="HA204" s="178"/>
      <c r="HB204" s="178"/>
      <c r="HC204" s="178"/>
      <c r="HD204" s="178"/>
      <c r="HE204" s="178"/>
      <c r="HF204" s="178"/>
      <c r="HG204" s="178"/>
      <c r="HH204" s="178"/>
      <c r="HI204" s="178"/>
      <c r="HJ204" s="178"/>
      <c r="HK204" s="178"/>
      <c r="HL204" s="178"/>
      <c r="HM204" s="178"/>
      <c r="HN204" s="178"/>
      <c r="HO204" s="178"/>
      <c r="HP204" s="178"/>
      <c r="HQ204" s="178"/>
      <c r="HR204" s="178"/>
      <c r="HS204" s="178"/>
      <c r="HT204" s="178"/>
      <c r="HU204" s="178"/>
      <c r="HV204" s="178"/>
      <c r="HW204" s="178"/>
      <c r="HX204" s="178"/>
      <c r="HY204" s="178"/>
      <c r="HZ204" s="178"/>
      <c r="IA204" s="178"/>
      <c r="IB204" s="178"/>
      <c r="IC204" s="178"/>
      <c r="ID204" s="178"/>
      <c r="IE204" s="178"/>
      <c r="IF204" s="178"/>
      <c r="IG204" s="178"/>
      <c r="IH204" s="178"/>
      <c r="II204" s="178"/>
      <c r="IJ204" s="178"/>
      <c r="IK204" s="178"/>
      <c r="IL204" s="178"/>
      <c r="IM204" s="178"/>
      <c r="IN204" s="178"/>
      <c r="IO204" s="178"/>
      <c r="IP204" s="178"/>
      <c r="IQ204" s="178"/>
      <c r="IR204" s="178"/>
      <c r="IS204" s="178"/>
      <c r="IT204" s="178"/>
      <c r="IU204" s="178"/>
    </row>
    <row r="205" spans="1:255" s="190" customFormat="1" ht="12.75">
      <c r="A205" s="193"/>
      <c r="B205" s="193"/>
      <c r="C205" s="193"/>
      <c r="D205" s="194"/>
      <c r="E205" s="193"/>
      <c r="F205" s="193"/>
      <c r="G205" s="193"/>
      <c r="H205" s="193"/>
      <c r="I205" s="193"/>
      <c r="J205" s="178"/>
      <c r="K205" s="205"/>
      <c r="L205" s="205"/>
      <c r="M205" s="205"/>
      <c r="N205" s="178"/>
      <c r="O205" s="179"/>
      <c r="P205" s="178"/>
      <c r="Q205" s="178"/>
      <c r="R205" s="178"/>
      <c r="S205" s="178"/>
      <c r="T205" s="178"/>
      <c r="U205" s="178"/>
      <c r="V205" s="178"/>
      <c r="W205" s="178"/>
      <c r="X205" s="178"/>
      <c r="Y205" s="178"/>
      <c r="Z205" s="178"/>
      <c r="AA205" s="178"/>
      <c r="AB205" s="178"/>
      <c r="AC205" s="178"/>
      <c r="AD205" s="178"/>
      <c r="AE205" s="178"/>
      <c r="AF205" s="178"/>
      <c r="AG205" s="178"/>
      <c r="AH205" s="178"/>
      <c r="AI205" s="178"/>
      <c r="AJ205" s="178"/>
      <c r="AK205" s="178"/>
      <c r="AL205" s="178"/>
      <c r="AM205" s="178"/>
      <c r="AN205" s="178"/>
      <c r="AO205" s="178"/>
      <c r="AP205" s="178"/>
      <c r="AQ205" s="178"/>
      <c r="AR205" s="178"/>
      <c r="AS205" s="178"/>
      <c r="AT205" s="178"/>
      <c r="AU205" s="178"/>
      <c r="AV205" s="178"/>
      <c r="AW205" s="178"/>
      <c r="AX205" s="178"/>
      <c r="AY205" s="178"/>
      <c r="AZ205" s="178"/>
      <c r="BA205" s="178"/>
      <c r="BB205" s="178"/>
      <c r="BC205" s="178"/>
      <c r="BD205" s="178"/>
      <c r="BE205" s="178"/>
      <c r="BF205" s="178"/>
      <c r="BG205" s="178"/>
      <c r="BH205" s="178"/>
      <c r="BI205" s="178"/>
      <c r="BJ205" s="178"/>
      <c r="BK205" s="178"/>
      <c r="BL205" s="178"/>
      <c r="BM205" s="178"/>
      <c r="BN205" s="178"/>
      <c r="BO205" s="178"/>
      <c r="BP205" s="178"/>
      <c r="BQ205" s="178"/>
      <c r="BR205" s="178"/>
      <c r="BS205" s="178"/>
      <c r="BT205" s="178"/>
      <c r="BU205" s="178"/>
      <c r="BV205" s="178"/>
      <c r="BW205" s="178"/>
      <c r="BX205" s="178"/>
      <c r="BY205" s="178"/>
      <c r="BZ205" s="178"/>
      <c r="CA205" s="178"/>
      <c r="CB205" s="178"/>
      <c r="CC205" s="178"/>
      <c r="CD205" s="178"/>
      <c r="CE205" s="178"/>
      <c r="CF205" s="178"/>
      <c r="CG205" s="178"/>
      <c r="CH205" s="178"/>
      <c r="CI205" s="178"/>
      <c r="CJ205" s="178"/>
      <c r="CK205" s="178"/>
      <c r="CL205" s="178"/>
      <c r="CM205" s="178"/>
      <c r="CN205" s="178"/>
      <c r="CO205" s="178"/>
      <c r="CP205" s="178"/>
      <c r="CQ205" s="178"/>
      <c r="CR205" s="178"/>
      <c r="CS205" s="178"/>
      <c r="CT205" s="178"/>
      <c r="CU205" s="178"/>
      <c r="CV205" s="178"/>
      <c r="CW205" s="178"/>
      <c r="CX205" s="178"/>
      <c r="CY205" s="178"/>
      <c r="CZ205" s="178"/>
      <c r="DA205" s="178"/>
      <c r="DB205" s="178"/>
      <c r="DC205" s="178"/>
      <c r="DD205" s="178"/>
      <c r="DE205" s="178"/>
      <c r="DF205" s="178"/>
      <c r="DG205" s="178"/>
      <c r="DH205" s="178"/>
      <c r="DI205" s="178"/>
      <c r="DJ205" s="178"/>
      <c r="DK205" s="178"/>
      <c r="DL205" s="178"/>
      <c r="DM205" s="178"/>
      <c r="DN205" s="178"/>
      <c r="DO205" s="178"/>
      <c r="DP205" s="178"/>
      <c r="DQ205" s="178"/>
      <c r="DR205" s="178"/>
      <c r="DS205" s="178"/>
      <c r="DT205" s="178"/>
      <c r="DU205" s="178"/>
      <c r="DV205" s="178"/>
      <c r="DW205" s="178"/>
      <c r="DX205" s="178"/>
      <c r="DY205" s="178"/>
      <c r="DZ205" s="178"/>
      <c r="EA205" s="178"/>
      <c r="EB205" s="178"/>
      <c r="EC205" s="178"/>
      <c r="ED205" s="178"/>
      <c r="EE205" s="178"/>
      <c r="EF205" s="178"/>
      <c r="EG205" s="178"/>
      <c r="EH205" s="178"/>
      <c r="EI205" s="178"/>
      <c r="EJ205" s="178"/>
      <c r="EK205" s="178"/>
      <c r="EL205" s="178"/>
      <c r="EM205" s="178"/>
      <c r="EN205" s="178"/>
      <c r="EO205" s="178"/>
      <c r="EP205" s="178"/>
      <c r="EQ205" s="178"/>
      <c r="ER205" s="178"/>
      <c r="ES205" s="178"/>
      <c r="ET205" s="178"/>
      <c r="EU205" s="178"/>
      <c r="EV205" s="178"/>
      <c r="EW205" s="178"/>
      <c r="EX205" s="178"/>
      <c r="EY205" s="178"/>
      <c r="EZ205" s="178"/>
      <c r="FA205" s="178"/>
      <c r="FB205" s="178"/>
      <c r="FC205" s="178"/>
      <c r="FD205" s="178"/>
      <c r="FE205" s="178"/>
      <c r="FF205" s="178"/>
      <c r="FG205" s="178"/>
      <c r="FH205" s="178"/>
      <c r="FI205" s="178"/>
      <c r="FJ205" s="178"/>
      <c r="FK205" s="178"/>
      <c r="FL205" s="178"/>
      <c r="FM205" s="178"/>
      <c r="FN205" s="178"/>
      <c r="FO205" s="178"/>
      <c r="FP205" s="178"/>
      <c r="FQ205" s="178"/>
      <c r="FR205" s="178"/>
      <c r="FS205" s="178"/>
      <c r="FT205" s="178"/>
      <c r="FU205" s="178"/>
      <c r="FV205" s="178"/>
      <c r="FW205" s="178"/>
      <c r="FX205" s="178"/>
      <c r="FY205" s="178"/>
      <c r="FZ205" s="178"/>
      <c r="GA205" s="178"/>
      <c r="GB205" s="178"/>
      <c r="GC205" s="178"/>
      <c r="GD205" s="178"/>
      <c r="GE205" s="178"/>
      <c r="GF205" s="178"/>
      <c r="GG205" s="178"/>
      <c r="GH205" s="178"/>
      <c r="GI205" s="178"/>
      <c r="GJ205" s="178"/>
      <c r="GK205" s="178"/>
      <c r="GL205" s="178"/>
      <c r="GM205" s="178"/>
      <c r="GN205" s="178"/>
      <c r="GO205" s="178"/>
      <c r="GP205" s="178"/>
      <c r="GQ205" s="178"/>
      <c r="GR205" s="178"/>
      <c r="GS205" s="178"/>
      <c r="GT205" s="178"/>
      <c r="GU205" s="178"/>
      <c r="GV205" s="178"/>
      <c r="GW205" s="178"/>
      <c r="GX205" s="178"/>
      <c r="GY205" s="178"/>
      <c r="GZ205" s="178"/>
      <c r="HA205" s="178"/>
      <c r="HB205" s="178"/>
      <c r="HC205" s="178"/>
      <c r="HD205" s="178"/>
      <c r="HE205" s="178"/>
      <c r="HF205" s="178"/>
      <c r="HG205" s="178"/>
      <c r="HH205" s="178"/>
      <c r="HI205" s="178"/>
      <c r="HJ205" s="178"/>
      <c r="HK205" s="178"/>
      <c r="HL205" s="178"/>
      <c r="HM205" s="178"/>
      <c r="HN205" s="178"/>
      <c r="HO205" s="178"/>
      <c r="HP205" s="178"/>
      <c r="HQ205" s="178"/>
      <c r="HR205" s="178"/>
      <c r="HS205" s="178"/>
      <c r="HT205" s="178"/>
      <c r="HU205" s="178"/>
      <c r="HV205" s="178"/>
      <c r="HW205" s="178"/>
      <c r="HX205" s="178"/>
      <c r="HY205" s="178"/>
      <c r="HZ205" s="178"/>
      <c r="IA205" s="178"/>
      <c r="IB205" s="178"/>
      <c r="IC205" s="178"/>
      <c r="ID205" s="178"/>
      <c r="IE205" s="178"/>
      <c r="IF205" s="178"/>
      <c r="IG205" s="178"/>
      <c r="IH205" s="178"/>
      <c r="II205" s="178"/>
      <c r="IJ205" s="178"/>
      <c r="IK205" s="178"/>
      <c r="IL205" s="178"/>
      <c r="IM205" s="178"/>
      <c r="IN205" s="178"/>
      <c r="IO205" s="178"/>
      <c r="IP205" s="178"/>
      <c r="IQ205" s="178"/>
      <c r="IR205" s="178"/>
      <c r="IS205" s="178"/>
      <c r="IT205" s="178"/>
      <c r="IU205" s="178"/>
    </row>
    <row r="206" spans="1:255" s="190" customFormat="1" ht="12.75">
      <c r="A206" s="193"/>
      <c r="B206" s="193"/>
      <c r="C206" s="193"/>
      <c r="D206" s="194"/>
      <c r="E206" s="193"/>
      <c r="F206" s="193"/>
      <c r="G206" s="193"/>
      <c r="H206" s="193"/>
      <c r="I206" s="193"/>
      <c r="J206" s="178"/>
      <c r="K206" s="205"/>
      <c r="L206" s="205"/>
      <c r="M206" s="205"/>
      <c r="N206" s="178"/>
      <c r="O206" s="179"/>
      <c r="P206" s="178"/>
      <c r="Q206" s="178"/>
      <c r="R206" s="178"/>
      <c r="S206" s="178"/>
      <c r="T206" s="178"/>
      <c r="U206" s="178"/>
      <c r="V206" s="178"/>
      <c r="W206" s="178"/>
      <c r="X206" s="178"/>
      <c r="Y206" s="178"/>
      <c r="Z206" s="178"/>
      <c r="AA206" s="178"/>
      <c r="AB206" s="178"/>
      <c r="AC206" s="178"/>
      <c r="AD206" s="178"/>
      <c r="AE206" s="178"/>
      <c r="AF206" s="178"/>
      <c r="AG206" s="178"/>
      <c r="AH206" s="178"/>
      <c r="AI206" s="178"/>
      <c r="AJ206" s="178"/>
      <c r="AK206" s="178"/>
      <c r="AL206" s="178"/>
      <c r="AM206" s="178"/>
      <c r="AN206" s="178"/>
      <c r="AO206" s="178"/>
      <c r="AP206" s="178"/>
      <c r="AQ206" s="178"/>
      <c r="AR206" s="178"/>
      <c r="AS206" s="178"/>
      <c r="AT206" s="178"/>
      <c r="AU206" s="178"/>
      <c r="AV206" s="178"/>
      <c r="AW206" s="178"/>
      <c r="AX206" s="178"/>
      <c r="AY206" s="178"/>
      <c r="AZ206" s="178"/>
      <c r="BA206" s="178"/>
      <c r="BB206" s="178"/>
      <c r="BC206" s="178"/>
      <c r="BD206" s="178"/>
      <c r="BE206" s="178"/>
      <c r="BF206" s="178"/>
      <c r="BG206" s="178"/>
      <c r="BH206" s="178"/>
      <c r="BI206" s="178"/>
      <c r="BJ206" s="178"/>
      <c r="BK206" s="178"/>
      <c r="BL206" s="178"/>
      <c r="BM206" s="178"/>
      <c r="BN206" s="178"/>
      <c r="BO206" s="178"/>
      <c r="BP206" s="178"/>
      <c r="BQ206" s="178"/>
      <c r="BR206" s="178"/>
      <c r="BS206" s="178"/>
      <c r="BT206" s="178"/>
      <c r="BU206" s="178"/>
      <c r="BV206" s="178"/>
      <c r="BW206" s="178"/>
      <c r="BX206" s="178"/>
      <c r="BY206" s="178"/>
      <c r="BZ206" s="178"/>
      <c r="CA206" s="178"/>
      <c r="CB206" s="178"/>
      <c r="CC206" s="178"/>
      <c r="CD206" s="178"/>
      <c r="CE206" s="178"/>
      <c r="CF206" s="178"/>
      <c r="CG206" s="178"/>
      <c r="CH206" s="178"/>
      <c r="CI206" s="178"/>
      <c r="CJ206" s="178"/>
      <c r="CK206" s="178"/>
      <c r="CL206" s="178"/>
      <c r="CM206" s="178"/>
      <c r="CN206" s="178"/>
      <c r="CO206" s="178"/>
      <c r="CP206" s="178"/>
      <c r="CQ206" s="178"/>
      <c r="CR206" s="178"/>
      <c r="CS206" s="178"/>
      <c r="CT206" s="178"/>
      <c r="CU206" s="178"/>
      <c r="CV206" s="178"/>
      <c r="CW206" s="178"/>
      <c r="CX206" s="178"/>
      <c r="CY206" s="178"/>
      <c r="CZ206" s="178"/>
      <c r="DA206" s="178"/>
      <c r="DB206" s="178"/>
      <c r="DC206" s="178"/>
      <c r="DD206" s="178"/>
      <c r="DE206" s="178"/>
      <c r="DF206" s="178"/>
      <c r="DG206" s="178"/>
      <c r="DH206" s="178"/>
      <c r="DI206" s="178"/>
      <c r="DJ206" s="178"/>
      <c r="DK206" s="178"/>
      <c r="DL206" s="178"/>
      <c r="DM206" s="178"/>
      <c r="DN206" s="178"/>
      <c r="DO206" s="178"/>
      <c r="DP206" s="178"/>
      <c r="DQ206" s="178"/>
      <c r="DR206" s="178"/>
      <c r="DS206" s="178"/>
      <c r="DT206" s="178"/>
      <c r="DU206" s="178"/>
      <c r="DV206" s="178"/>
      <c r="DW206" s="178"/>
      <c r="DX206" s="178"/>
      <c r="DY206" s="178"/>
      <c r="DZ206" s="178"/>
      <c r="EA206" s="178"/>
      <c r="EB206" s="178"/>
      <c r="EC206" s="178"/>
      <c r="ED206" s="178"/>
      <c r="EE206" s="178"/>
      <c r="EF206" s="178"/>
      <c r="EG206" s="178"/>
      <c r="EH206" s="178"/>
      <c r="EI206" s="178"/>
      <c r="EJ206" s="178"/>
      <c r="EK206" s="178"/>
      <c r="EL206" s="178"/>
      <c r="EM206" s="178"/>
      <c r="EN206" s="178"/>
      <c r="EO206" s="178"/>
      <c r="EP206" s="178"/>
      <c r="EQ206" s="178"/>
      <c r="ER206" s="178"/>
      <c r="ES206" s="178"/>
      <c r="ET206" s="178"/>
      <c r="EU206" s="178"/>
      <c r="EV206" s="178"/>
      <c r="EW206" s="178"/>
      <c r="EX206" s="178"/>
      <c r="EY206" s="178"/>
      <c r="EZ206" s="178"/>
      <c r="FA206" s="178"/>
      <c r="FB206" s="178"/>
      <c r="FC206" s="178"/>
      <c r="FD206" s="178"/>
      <c r="FE206" s="178"/>
      <c r="FF206" s="178"/>
      <c r="FG206" s="178"/>
      <c r="FH206" s="178"/>
      <c r="FI206" s="178"/>
      <c r="FJ206" s="178"/>
      <c r="FK206" s="178"/>
      <c r="FL206" s="178"/>
      <c r="FM206" s="178"/>
      <c r="FN206" s="178"/>
      <c r="FO206" s="178"/>
      <c r="FP206" s="178"/>
      <c r="FQ206" s="178"/>
      <c r="FR206" s="178"/>
      <c r="FS206" s="178"/>
      <c r="FT206" s="178"/>
      <c r="FU206" s="178"/>
      <c r="FV206" s="178"/>
      <c r="FW206" s="178"/>
      <c r="FX206" s="178"/>
      <c r="FY206" s="178"/>
      <c r="FZ206" s="178"/>
      <c r="GA206" s="178"/>
      <c r="GB206" s="178"/>
      <c r="GC206" s="178"/>
      <c r="GD206" s="178"/>
      <c r="GE206" s="178"/>
      <c r="GF206" s="178"/>
      <c r="GG206" s="178"/>
      <c r="GH206" s="178"/>
      <c r="GI206" s="178"/>
      <c r="GJ206" s="178"/>
      <c r="GK206" s="178"/>
      <c r="GL206" s="178"/>
      <c r="GM206" s="178"/>
      <c r="GN206" s="178"/>
      <c r="GO206" s="178"/>
      <c r="GP206" s="178"/>
      <c r="GQ206" s="178"/>
      <c r="GR206" s="178"/>
      <c r="GS206" s="178"/>
      <c r="GT206" s="178"/>
      <c r="GU206" s="178"/>
      <c r="GV206" s="178"/>
      <c r="GW206" s="178"/>
      <c r="GX206" s="178"/>
      <c r="GY206" s="178"/>
      <c r="GZ206" s="178"/>
      <c r="HA206" s="178"/>
      <c r="HB206" s="178"/>
      <c r="HC206" s="178"/>
      <c r="HD206" s="178"/>
      <c r="HE206" s="178"/>
      <c r="HF206" s="178"/>
      <c r="HG206" s="178"/>
      <c r="HH206" s="178"/>
      <c r="HI206" s="178"/>
      <c r="HJ206" s="178"/>
      <c r="HK206" s="178"/>
      <c r="HL206" s="178"/>
      <c r="HM206" s="178"/>
      <c r="HN206" s="178"/>
      <c r="HO206" s="178"/>
      <c r="HP206" s="178"/>
      <c r="HQ206" s="178"/>
      <c r="HR206" s="178"/>
      <c r="HS206" s="178"/>
      <c r="HT206" s="178"/>
      <c r="HU206" s="178"/>
      <c r="HV206" s="178"/>
      <c r="HW206" s="178"/>
      <c r="HX206" s="178"/>
      <c r="HY206" s="178"/>
      <c r="HZ206" s="178"/>
      <c r="IA206" s="178"/>
      <c r="IB206" s="178"/>
      <c r="IC206" s="178"/>
      <c r="ID206" s="178"/>
      <c r="IE206" s="178"/>
      <c r="IF206" s="178"/>
      <c r="IG206" s="178"/>
      <c r="IH206" s="178"/>
      <c r="II206" s="178"/>
      <c r="IJ206" s="178"/>
      <c r="IK206" s="178"/>
      <c r="IL206" s="178"/>
      <c r="IM206" s="178"/>
      <c r="IN206" s="178"/>
      <c r="IO206" s="178"/>
      <c r="IP206" s="178"/>
      <c r="IQ206" s="178"/>
      <c r="IR206" s="178"/>
      <c r="IS206" s="178"/>
      <c r="IT206" s="178"/>
      <c r="IU206" s="178"/>
    </row>
    <row r="207" spans="1:255" s="190" customFormat="1" ht="12.75">
      <c r="A207" s="193"/>
      <c r="B207" s="193"/>
      <c r="C207" s="193"/>
      <c r="D207" s="194"/>
      <c r="E207" s="193"/>
      <c r="F207" s="193"/>
      <c r="G207" s="193"/>
      <c r="H207" s="193"/>
      <c r="I207" s="193"/>
      <c r="J207" s="178"/>
      <c r="K207" s="205"/>
      <c r="L207" s="205"/>
      <c r="M207" s="205"/>
      <c r="N207" s="178"/>
      <c r="O207" s="179"/>
      <c r="P207" s="178"/>
      <c r="Q207" s="178"/>
      <c r="R207" s="178"/>
      <c r="S207" s="178"/>
      <c r="T207" s="178"/>
      <c r="U207" s="178"/>
      <c r="V207" s="178"/>
      <c r="W207" s="178"/>
      <c r="X207" s="178"/>
      <c r="Y207" s="178"/>
      <c r="Z207" s="178"/>
      <c r="AA207" s="178"/>
      <c r="AB207" s="178"/>
      <c r="AC207" s="178"/>
      <c r="AD207" s="178"/>
      <c r="AE207" s="178"/>
      <c r="AF207" s="178"/>
      <c r="AG207" s="178"/>
      <c r="AH207" s="178"/>
      <c r="AI207" s="178"/>
      <c r="AJ207" s="178"/>
      <c r="AK207" s="178"/>
      <c r="AL207" s="178"/>
      <c r="AM207" s="178"/>
      <c r="AN207" s="178"/>
      <c r="AO207" s="178"/>
      <c r="AP207" s="178"/>
      <c r="AQ207" s="178"/>
      <c r="AR207" s="178"/>
      <c r="AS207" s="178"/>
      <c r="AT207" s="178"/>
      <c r="AU207" s="178"/>
      <c r="AV207" s="178"/>
      <c r="AW207" s="178"/>
      <c r="AX207" s="178"/>
      <c r="AY207" s="178"/>
      <c r="AZ207" s="178"/>
      <c r="BA207" s="178"/>
      <c r="BB207" s="178"/>
      <c r="BC207" s="178"/>
      <c r="BD207" s="178"/>
      <c r="BE207" s="178"/>
      <c r="BF207" s="178"/>
      <c r="BG207" s="178"/>
      <c r="BH207" s="178"/>
      <c r="BI207" s="178"/>
      <c r="BJ207" s="178"/>
      <c r="BK207" s="178"/>
      <c r="BL207" s="178"/>
      <c r="BM207" s="178"/>
      <c r="BN207" s="178"/>
      <c r="BO207" s="178"/>
      <c r="BP207" s="178"/>
      <c r="BQ207" s="178"/>
      <c r="BR207" s="178"/>
      <c r="BS207" s="178"/>
      <c r="BT207" s="178"/>
      <c r="BU207" s="178"/>
      <c r="BV207" s="178"/>
      <c r="BW207" s="178"/>
      <c r="BX207" s="178"/>
      <c r="BY207" s="178"/>
      <c r="BZ207" s="178"/>
      <c r="CA207" s="178"/>
      <c r="CB207" s="178"/>
      <c r="CC207" s="178"/>
      <c r="CD207" s="178"/>
      <c r="CE207" s="178"/>
      <c r="CF207" s="178"/>
      <c r="CG207" s="178"/>
      <c r="CH207" s="178"/>
      <c r="CI207" s="178"/>
      <c r="CJ207" s="178"/>
      <c r="CK207" s="178"/>
      <c r="CL207" s="178"/>
      <c r="CM207" s="178"/>
      <c r="CN207" s="178"/>
      <c r="CO207" s="178"/>
      <c r="CP207" s="178"/>
      <c r="CQ207" s="178"/>
      <c r="CR207" s="178"/>
      <c r="CS207" s="178"/>
      <c r="CT207" s="178"/>
      <c r="CU207" s="178"/>
      <c r="CV207" s="178"/>
      <c r="CW207" s="178"/>
      <c r="CX207" s="178"/>
      <c r="CY207" s="178"/>
      <c r="CZ207" s="178"/>
      <c r="DA207" s="178"/>
      <c r="DB207" s="178"/>
      <c r="DC207" s="178"/>
      <c r="DD207" s="178"/>
      <c r="DE207" s="178"/>
      <c r="DF207" s="178"/>
      <c r="DG207" s="178"/>
      <c r="DH207" s="178"/>
      <c r="DI207" s="178"/>
      <c r="DJ207" s="178"/>
      <c r="DK207" s="178"/>
      <c r="DL207" s="178"/>
      <c r="DM207" s="178"/>
      <c r="DN207" s="178"/>
      <c r="DO207" s="178"/>
      <c r="DP207" s="178"/>
      <c r="DQ207" s="178"/>
      <c r="DR207" s="178"/>
      <c r="DS207" s="178"/>
      <c r="DT207" s="178"/>
      <c r="DU207" s="178"/>
      <c r="DV207" s="178"/>
      <c r="DW207" s="178"/>
      <c r="DX207" s="178"/>
      <c r="DY207" s="178"/>
      <c r="DZ207" s="178"/>
      <c r="EA207" s="178"/>
      <c r="EB207" s="178"/>
      <c r="EC207" s="178"/>
      <c r="ED207" s="178"/>
      <c r="EE207" s="178"/>
      <c r="EF207" s="178"/>
      <c r="EG207" s="178"/>
      <c r="EH207" s="178"/>
      <c r="EI207" s="178"/>
      <c r="EJ207" s="178"/>
      <c r="EK207" s="178"/>
      <c r="EL207" s="178"/>
      <c r="EM207" s="178"/>
      <c r="EN207" s="178"/>
      <c r="EO207" s="178"/>
      <c r="EP207" s="178"/>
      <c r="EQ207" s="178"/>
      <c r="ER207" s="178"/>
      <c r="ES207" s="178"/>
      <c r="ET207" s="178"/>
      <c r="EU207" s="178"/>
      <c r="EV207" s="178"/>
      <c r="EW207" s="178"/>
      <c r="EX207" s="178"/>
      <c r="EY207" s="178"/>
      <c r="EZ207" s="178"/>
      <c r="FA207" s="178"/>
      <c r="FB207" s="178"/>
      <c r="FC207" s="178"/>
      <c r="FD207" s="178"/>
      <c r="FE207" s="178"/>
      <c r="FF207" s="178"/>
      <c r="FG207" s="178"/>
      <c r="FH207" s="178"/>
      <c r="FI207" s="178"/>
      <c r="FJ207" s="178"/>
      <c r="FK207" s="178"/>
      <c r="FL207" s="178"/>
      <c r="FM207" s="178"/>
      <c r="FN207" s="178"/>
      <c r="FO207" s="178"/>
      <c r="FP207" s="178"/>
      <c r="FQ207" s="178"/>
      <c r="FR207" s="178"/>
      <c r="FS207" s="178"/>
      <c r="FT207" s="178"/>
      <c r="FU207" s="178"/>
      <c r="FV207" s="178"/>
      <c r="FW207" s="178"/>
      <c r="FX207" s="178"/>
      <c r="FY207" s="178"/>
      <c r="FZ207" s="178"/>
      <c r="GA207" s="178"/>
      <c r="GB207" s="178"/>
      <c r="GC207" s="178"/>
      <c r="GD207" s="178"/>
      <c r="GE207" s="178"/>
      <c r="GF207" s="178"/>
      <c r="GG207" s="178"/>
      <c r="GH207" s="178"/>
      <c r="GI207" s="178"/>
      <c r="GJ207" s="178"/>
      <c r="GK207" s="178"/>
      <c r="GL207" s="178"/>
      <c r="GM207" s="178"/>
      <c r="GN207" s="178"/>
      <c r="GO207" s="178"/>
      <c r="GP207" s="178"/>
      <c r="GQ207" s="178"/>
      <c r="GR207" s="178"/>
      <c r="GS207" s="178"/>
      <c r="GT207" s="178"/>
      <c r="GU207" s="178"/>
      <c r="GV207" s="178"/>
      <c r="GW207" s="178"/>
      <c r="GX207" s="178"/>
      <c r="GY207" s="178"/>
      <c r="GZ207" s="178"/>
      <c r="HA207" s="178"/>
      <c r="HB207" s="178"/>
      <c r="HC207" s="178"/>
      <c r="HD207" s="178"/>
      <c r="HE207" s="178"/>
      <c r="HF207" s="178"/>
      <c r="HG207" s="178"/>
      <c r="HH207" s="178"/>
      <c r="HI207" s="178"/>
      <c r="HJ207" s="178"/>
      <c r="HK207" s="178"/>
      <c r="HL207" s="178"/>
      <c r="HM207" s="178"/>
      <c r="HN207" s="178"/>
      <c r="HO207" s="178"/>
      <c r="HP207" s="178"/>
      <c r="HQ207" s="178"/>
      <c r="HR207" s="178"/>
      <c r="HS207" s="178"/>
      <c r="HT207" s="178"/>
      <c r="HU207" s="178"/>
      <c r="HV207" s="178"/>
      <c r="HW207" s="178"/>
      <c r="HX207" s="178"/>
      <c r="HY207" s="178"/>
      <c r="HZ207" s="178"/>
      <c r="IA207" s="178"/>
      <c r="IB207" s="178"/>
      <c r="IC207" s="178"/>
      <c r="ID207" s="178"/>
      <c r="IE207" s="178"/>
      <c r="IF207" s="178"/>
      <c r="IG207" s="178"/>
      <c r="IH207" s="178"/>
      <c r="II207" s="178"/>
      <c r="IJ207" s="178"/>
      <c r="IK207" s="178"/>
      <c r="IL207" s="178"/>
      <c r="IM207" s="178"/>
      <c r="IN207" s="178"/>
      <c r="IO207" s="178"/>
      <c r="IP207" s="178"/>
      <c r="IQ207" s="178"/>
      <c r="IR207" s="178"/>
      <c r="IS207" s="178"/>
      <c r="IT207" s="178"/>
      <c r="IU207" s="178"/>
    </row>
    <row r="208" spans="1:255" s="190" customFormat="1" ht="12.75">
      <c r="A208" s="193"/>
      <c r="B208" s="193"/>
      <c r="C208" s="193"/>
      <c r="D208" s="194"/>
      <c r="E208" s="193"/>
      <c r="F208" s="193"/>
      <c r="G208" s="193"/>
      <c r="H208" s="193"/>
      <c r="I208" s="193"/>
      <c r="J208" s="178"/>
      <c r="K208" s="205"/>
      <c r="L208" s="205"/>
      <c r="M208" s="205"/>
      <c r="N208" s="178"/>
      <c r="O208" s="179"/>
      <c r="P208" s="178"/>
      <c r="Q208" s="178"/>
      <c r="R208" s="178"/>
      <c r="S208" s="178"/>
      <c r="T208" s="178"/>
      <c r="U208" s="178"/>
      <c r="V208" s="178"/>
      <c r="W208" s="178"/>
      <c r="X208" s="178"/>
      <c r="Y208" s="178"/>
      <c r="Z208" s="178"/>
      <c r="AA208" s="178"/>
      <c r="AB208" s="178"/>
      <c r="AC208" s="178"/>
      <c r="AD208" s="178"/>
      <c r="AE208" s="178"/>
      <c r="AF208" s="178"/>
      <c r="AG208" s="178"/>
      <c r="AH208" s="178"/>
      <c r="AI208" s="178"/>
      <c r="AJ208" s="178"/>
      <c r="AK208" s="178"/>
      <c r="AL208" s="178"/>
      <c r="AM208" s="178"/>
      <c r="AN208" s="178"/>
      <c r="AO208" s="178"/>
      <c r="AP208" s="178"/>
      <c r="AQ208" s="178"/>
      <c r="AR208" s="178"/>
      <c r="AS208" s="178"/>
      <c r="AT208" s="178"/>
      <c r="AU208" s="178"/>
      <c r="AV208" s="178"/>
      <c r="AW208" s="178"/>
      <c r="AX208" s="178"/>
      <c r="AY208" s="178"/>
      <c r="AZ208" s="178"/>
      <c r="BA208" s="178"/>
      <c r="BB208" s="178"/>
      <c r="BC208" s="178"/>
      <c r="BD208" s="178"/>
      <c r="BE208" s="178"/>
      <c r="BF208" s="178"/>
      <c r="BG208" s="178"/>
      <c r="BH208" s="178"/>
      <c r="BI208" s="178"/>
      <c r="BJ208" s="178"/>
      <c r="BK208" s="178"/>
      <c r="BL208" s="178"/>
      <c r="BM208" s="178"/>
      <c r="BN208" s="178"/>
      <c r="BO208" s="178"/>
      <c r="BP208" s="178"/>
      <c r="BQ208" s="178"/>
      <c r="BR208" s="178"/>
      <c r="BS208" s="178"/>
      <c r="BT208" s="178"/>
      <c r="BU208" s="178"/>
      <c r="BV208" s="178"/>
      <c r="BW208" s="178"/>
      <c r="BX208" s="178"/>
      <c r="BY208" s="178"/>
      <c r="BZ208" s="178"/>
      <c r="CA208" s="178"/>
      <c r="CB208" s="178"/>
      <c r="CC208" s="178"/>
      <c r="CD208" s="178"/>
      <c r="CE208" s="178"/>
      <c r="CF208" s="178"/>
      <c r="CG208" s="178"/>
      <c r="CH208" s="178"/>
      <c r="CI208" s="178"/>
      <c r="CJ208" s="178"/>
      <c r="CK208" s="178"/>
      <c r="CL208" s="178"/>
      <c r="CM208" s="178"/>
      <c r="CN208" s="178"/>
      <c r="CO208" s="178"/>
      <c r="CP208" s="178"/>
      <c r="CQ208" s="178"/>
      <c r="CR208" s="178"/>
      <c r="CS208" s="178"/>
      <c r="CT208" s="178"/>
      <c r="CU208" s="178"/>
      <c r="CV208" s="178"/>
      <c r="CW208" s="178"/>
      <c r="CX208" s="178"/>
      <c r="CY208" s="178"/>
      <c r="CZ208" s="178"/>
      <c r="DA208" s="178"/>
      <c r="DB208" s="178"/>
      <c r="DC208" s="178"/>
      <c r="DD208" s="178"/>
      <c r="DE208" s="178"/>
      <c r="DF208" s="178"/>
      <c r="DG208" s="178"/>
      <c r="DH208" s="178"/>
      <c r="DI208" s="178"/>
      <c r="DJ208" s="178"/>
      <c r="DK208" s="178"/>
      <c r="DL208" s="178"/>
      <c r="DM208" s="178"/>
      <c r="DN208" s="178"/>
      <c r="DO208" s="178"/>
      <c r="DP208" s="178"/>
      <c r="DQ208" s="178"/>
      <c r="DR208" s="178"/>
      <c r="DS208" s="178"/>
      <c r="DT208" s="178"/>
      <c r="DU208" s="178"/>
      <c r="DV208" s="178"/>
      <c r="DW208" s="178"/>
      <c r="DX208" s="178"/>
      <c r="DY208" s="178"/>
      <c r="DZ208" s="178"/>
      <c r="EA208" s="178"/>
      <c r="EB208" s="178"/>
      <c r="EC208" s="178"/>
      <c r="ED208" s="178"/>
      <c r="EE208" s="178"/>
      <c r="EF208" s="178"/>
      <c r="EG208" s="178"/>
      <c r="EH208" s="178"/>
      <c r="EI208" s="178"/>
      <c r="EJ208" s="178"/>
      <c r="EK208" s="178"/>
      <c r="EL208" s="178"/>
      <c r="EM208" s="178"/>
      <c r="EN208" s="178"/>
      <c r="EO208" s="178"/>
      <c r="EP208" s="178"/>
      <c r="EQ208" s="178"/>
      <c r="ER208" s="178"/>
      <c r="ES208" s="178"/>
      <c r="ET208" s="178"/>
      <c r="EU208" s="178"/>
      <c r="EV208" s="178"/>
      <c r="EW208" s="178"/>
      <c r="EX208" s="178"/>
      <c r="EY208" s="178"/>
      <c r="EZ208" s="178"/>
      <c r="FA208" s="178"/>
      <c r="FB208" s="178"/>
      <c r="FC208" s="178"/>
      <c r="FD208" s="178"/>
      <c r="FE208" s="178"/>
      <c r="FF208" s="178"/>
      <c r="FG208" s="178"/>
      <c r="FH208" s="178"/>
      <c r="FI208" s="178"/>
      <c r="FJ208" s="178"/>
      <c r="FK208" s="178"/>
      <c r="FL208" s="178"/>
      <c r="FM208" s="178"/>
      <c r="FN208" s="178"/>
      <c r="FO208" s="178"/>
      <c r="FP208" s="178"/>
      <c r="FQ208" s="178"/>
      <c r="FR208" s="178"/>
      <c r="FS208" s="178"/>
      <c r="FT208" s="178"/>
      <c r="FU208" s="178"/>
      <c r="FV208" s="178"/>
      <c r="FW208" s="178"/>
      <c r="FX208" s="178"/>
      <c r="FY208" s="178"/>
      <c r="FZ208" s="178"/>
      <c r="GA208" s="178"/>
      <c r="GB208" s="178"/>
      <c r="GC208" s="178"/>
      <c r="GD208" s="178"/>
      <c r="GE208" s="178"/>
      <c r="GF208" s="178"/>
      <c r="GG208" s="178"/>
      <c r="GH208" s="178"/>
      <c r="GI208" s="178"/>
      <c r="GJ208" s="178"/>
      <c r="GK208" s="178"/>
      <c r="GL208" s="178"/>
      <c r="GM208" s="178"/>
      <c r="GN208" s="178"/>
      <c r="GO208" s="178"/>
      <c r="GP208" s="178"/>
      <c r="GQ208" s="178"/>
      <c r="GR208" s="178"/>
      <c r="GS208" s="178"/>
      <c r="GT208" s="178"/>
      <c r="GU208" s="178"/>
      <c r="GV208" s="178"/>
      <c r="GW208" s="178"/>
      <c r="GX208" s="178"/>
      <c r="GY208" s="178"/>
      <c r="GZ208" s="178"/>
      <c r="HA208" s="178"/>
      <c r="HB208" s="178"/>
      <c r="HC208" s="178"/>
      <c r="HD208" s="178"/>
      <c r="HE208" s="178"/>
      <c r="HF208" s="178"/>
      <c r="HG208" s="178"/>
      <c r="HH208" s="178"/>
      <c r="HI208" s="178"/>
      <c r="HJ208" s="178"/>
      <c r="HK208" s="178"/>
      <c r="HL208" s="178"/>
      <c r="HM208" s="178"/>
      <c r="HN208" s="178"/>
      <c r="HO208" s="178"/>
      <c r="HP208" s="178"/>
      <c r="HQ208" s="178"/>
      <c r="HR208" s="178"/>
      <c r="HS208" s="178"/>
      <c r="HT208" s="178"/>
      <c r="HU208" s="178"/>
      <c r="HV208" s="178"/>
      <c r="HW208" s="178"/>
      <c r="HX208" s="178"/>
      <c r="HY208" s="178"/>
      <c r="HZ208" s="178"/>
      <c r="IA208" s="178"/>
      <c r="IB208" s="178"/>
      <c r="IC208" s="178"/>
      <c r="ID208" s="178"/>
      <c r="IE208" s="178"/>
      <c r="IF208" s="178"/>
      <c r="IG208" s="178"/>
      <c r="IH208" s="178"/>
      <c r="II208" s="178"/>
      <c r="IJ208" s="178"/>
      <c r="IK208" s="178"/>
      <c r="IL208" s="178"/>
      <c r="IM208" s="178"/>
      <c r="IN208" s="178"/>
      <c r="IO208" s="178"/>
      <c r="IP208" s="178"/>
      <c r="IQ208" s="178"/>
      <c r="IR208" s="178"/>
      <c r="IS208" s="178"/>
      <c r="IT208" s="178"/>
      <c r="IU208" s="178"/>
    </row>
    <row r="209" spans="1:255" s="190" customFormat="1" ht="12.75">
      <c r="A209" s="193"/>
      <c r="B209" s="193"/>
      <c r="C209" s="193"/>
      <c r="D209" s="194"/>
      <c r="E209" s="193"/>
      <c r="F209" s="193"/>
      <c r="G209" s="193"/>
      <c r="H209" s="193"/>
      <c r="I209" s="193"/>
      <c r="J209" s="178"/>
      <c r="K209" s="205"/>
      <c r="L209" s="205"/>
      <c r="M209" s="205"/>
      <c r="N209" s="178"/>
      <c r="O209" s="179"/>
      <c r="P209" s="178"/>
      <c r="Q209" s="178"/>
      <c r="R209" s="178"/>
      <c r="S209" s="178"/>
      <c r="T209" s="178"/>
      <c r="U209" s="178"/>
      <c r="V209" s="178"/>
      <c r="W209" s="178"/>
      <c r="X209" s="178"/>
      <c r="Y209" s="178"/>
      <c r="Z209" s="178"/>
      <c r="AA209" s="178"/>
      <c r="AB209" s="178"/>
      <c r="AC209" s="178"/>
      <c r="AD209" s="178"/>
      <c r="AE209" s="178"/>
      <c r="AF209" s="178"/>
      <c r="AG209" s="178"/>
      <c r="AH209" s="178"/>
      <c r="AI209" s="178"/>
      <c r="AJ209" s="178"/>
      <c r="AK209" s="178"/>
      <c r="AL209" s="178"/>
      <c r="AM209" s="178"/>
      <c r="AN209" s="178"/>
      <c r="AO209" s="178"/>
      <c r="AP209" s="178"/>
      <c r="AQ209" s="178"/>
      <c r="AR209" s="178"/>
      <c r="AS209" s="178"/>
      <c r="AT209" s="178"/>
      <c r="AU209" s="178"/>
      <c r="AV209" s="178"/>
      <c r="AW209" s="178"/>
      <c r="AX209" s="178"/>
      <c r="AY209" s="178"/>
      <c r="AZ209" s="178"/>
      <c r="BA209" s="178"/>
      <c r="BB209" s="178"/>
      <c r="BC209" s="178"/>
      <c r="BD209" s="178"/>
      <c r="BE209" s="178"/>
      <c r="BF209" s="178"/>
      <c r="BG209" s="178"/>
      <c r="BH209" s="178"/>
      <c r="BI209" s="178"/>
      <c r="BJ209" s="178"/>
      <c r="BK209" s="178"/>
      <c r="BL209" s="178"/>
      <c r="BM209" s="178"/>
      <c r="BN209" s="178"/>
      <c r="BO209" s="178"/>
      <c r="BP209" s="178"/>
      <c r="BQ209" s="178"/>
      <c r="BR209" s="178"/>
      <c r="BS209" s="178"/>
      <c r="BT209" s="178"/>
      <c r="BU209" s="178"/>
      <c r="BV209" s="178"/>
      <c r="BW209" s="178"/>
      <c r="BX209" s="178"/>
      <c r="BY209" s="178"/>
      <c r="BZ209" s="178"/>
      <c r="CA209" s="178"/>
      <c r="CB209" s="178"/>
      <c r="CC209" s="178"/>
      <c r="CD209" s="178"/>
      <c r="CE209" s="178"/>
      <c r="CF209" s="178"/>
      <c r="CG209" s="178"/>
      <c r="CH209" s="178"/>
      <c r="CI209" s="178"/>
      <c r="CJ209" s="178"/>
      <c r="CK209" s="178"/>
      <c r="CL209" s="178"/>
      <c r="CM209" s="178"/>
      <c r="CN209" s="178"/>
      <c r="CO209" s="178"/>
      <c r="CP209" s="178"/>
      <c r="CQ209" s="178"/>
      <c r="CR209" s="178"/>
      <c r="CS209" s="178"/>
      <c r="CT209" s="178"/>
      <c r="CU209" s="178"/>
      <c r="CV209" s="178"/>
      <c r="CW209" s="178"/>
      <c r="CX209" s="178"/>
      <c r="CY209" s="178"/>
      <c r="CZ209" s="178"/>
      <c r="DA209" s="178"/>
      <c r="DB209" s="178"/>
      <c r="DC209" s="178"/>
      <c r="DD209" s="178"/>
      <c r="DE209" s="178"/>
      <c r="DF209" s="178"/>
      <c r="DG209" s="178"/>
      <c r="DH209" s="178"/>
      <c r="DI209" s="178"/>
      <c r="DJ209" s="178"/>
      <c r="DK209" s="178"/>
      <c r="DL209" s="178"/>
      <c r="DM209" s="178"/>
      <c r="DN209" s="178"/>
      <c r="DO209" s="178"/>
      <c r="DP209" s="178"/>
      <c r="DQ209" s="178"/>
      <c r="DR209" s="178"/>
      <c r="DS209" s="178"/>
      <c r="DT209" s="178"/>
      <c r="DU209" s="178"/>
      <c r="DV209" s="178"/>
      <c r="DW209" s="178"/>
      <c r="DX209" s="178"/>
      <c r="DY209" s="178"/>
      <c r="DZ209" s="178"/>
      <c r="EA209" s="178"/>
      <c r="EB209" s="178"/>
      <c r="EC209" s="178"/>
      <c r="ED209" s="178"/>
      <c r="EE209" s="178"/>
      <c r="EF209" s="178"/>
      <c r="EG209" s="178"/>
      <c r="EH209" s="178"/>
      <c r="EI209" s="178"/>
      <c r="EJ209" s="178"/>
      <c r="EK209" s="178"/>
      <c r="EL209" s="178"/>
      <c r="EM209" s="178"/>
      <c r="EN209" s="178"/>
      <c r="EO209" s="178"/>
      <c r="EP209" s="178"/>
      <c r="EQ209" s="178"/>
      <c r="ER209" s="178"/>
      <c r="ES209" s="178"/>
      <c r="ET209" s="178"/>
      <c r="EU209" s="178"/>
      <c r="EV209" s="178"/>
      <c r="EW209" s="178"/>
      <c r="EX209" s="178"/>
      <c r="EY209" s="178"/>
      <c r="EZ209" s="178"/>
      <c r="FA209" s="178"/>
      <c r="FB209" s="178"/>
      <c r="FC209" s="178"/>
      <c r="FD209" s="178"/>
      <c r="FE209" s="178"/>
      <c r="FF209" s="178"/>
      <c r="FG209" s="178"/>
      <c r="FH209" s="178"/>
      <c r="FI209" s="178"/>
      <c r="FJ209" s="178"/>
      <c r="FK209" s="178"/>
      <c r="FL209" s="178"/>
      <c r="FM209" s="178"/>
      <c r="FN209" s="178"/>
      <c r="FO209" s="178"/>
      <c r="FP209" s="178"/>
      <c r="FQ209" s="178"/>
      <c r="FR209" s="178"/>
      <c r="FS209" s="178"/>
      <c r="FT209" s="178"/>
      <c r="FU209" s="178"/>
      <c r="FV209" s="178"/>
      <c r="FW209" s="178"/>
      <c r="FX209" s="178"/>
      <c r="FY209" s="178"/>
      <c r="FZ209" s="178"/>
      <c r="GA209" s="178"/>
      <c r="GB209" s="178"/>
      <c r="GC209" s="178"/>
      <c r="GD209" s="178"/>
      <c r="GE209" s="178"/>
      <c r="GF209" s="178"/>
      <c r="GG209" s="178"/>
      <c r="GH209" s="178"/>
      <c r="GI209" s="178"/>
      <c r="GJ209" s="178"/>
      <c r="GK209" s="178"/>
      <c r="GL209" s="178"/>
      <c r="GM209" s="178"/>
      <c r="GN209" s="178"/>
      <c r="GO209" s="178"/>
      <c r="GP209" s="178"/>
      <c r="GQ209" s="178"/>
      <c r="GR209" s="178"/>
      <c r="GS209" s="178"/>
      <c r="GT209" s="178"/>
      <c r="GU209" s="178"/>
      <c r="GV209" s="178"/>
      <c r="GW209" s="178"/>
      <c r="GX209" s="178"/>
      <c r="GY209" s="178"/>
      <c r="GZ209" s="178"/>
      <c r="HA209" s="178"/>
      <c r="HB209" s="178"/>
      <c r="HC209" s="178"/>
      <c r="HD209" s="178"/>
      <c r="HE209" s="178"/>
      <c r="HF209" s="178"/>
      <c r="HG209" s="178"/>
      <c r="HH209" s="178"/>
      <c r="HI209" s="178"/>
      <c r="HJ209" s="178"/>
      <c r="HK209" s="178"/>
      <c r="HL209" s="178"/>
      <c r="HM209" s="178"/>
      <c r="HN209" s="178"/>
      <c r="HO209" s="178"/>
      <c r="HP209" s="178"/>
      <c r="HQ209" s="178"/>
      <c r="HR209" s="178"/>
      <c r="HS209" s="178"/>
      <c r="HT209" s="178"/>
      <c r="HU209" s="178"/>
      <c r="HV209" s="178"/>
      <c r="HW209" s="178"/>
      <c r="HX209" s="178"/>
      <c r="HY209" s="178"/>
      <c r="HZ209" s="178"/>
      <c r="IA209" s="178"/>
      <c r="IB209" s="178"/>
      <c r="IC209" s="178"/>
      <c r="ID209" s="178"/>
      <c r="IE209" s="178"/>
      <c r="IF209" s="178"/>
      <c r="IG209" s="178"/>
      <c r="IH209" s="178"/>
      <c r="II209" s="178"/>
      <c r="IJ209" s="178"/>
      <c r="IK209" s="178"/>
      <c r="IL209" s="178"/>
      <c r="IM209" s="178"/>
      <c r="IN209" s="178"/>
      <c r="IO209" s="178"/>
      <c r="IP209" s="178"/>
      <c r="IQ209" s="178"/>
      <c r="IR209" s="178"/>
      <c r="IS209" s="178"/>
      <c r="IT209" s="178"/>
      <c r="IU209" s="178"/>
    </row>
    <row r="210" spans="1:255" s="190" customFormat="1" ht="12.75">
      <c r="A210" s="193"/>
      <c r="B210" s="193"/>
      <c r="C210" s="193"/>
      <c r="D210" s="194"/>
      <c r="E210" s="193"/>
      <c r="F210" s="193"/>
      <c r="G210" s="193"/>
      <c r="H210" s="193"/>
      <c r="I210" s="193"/>
      <c r="J210" s="178"/>
      <c r="K210" s="205"/>
      <c r="L210" s="205"/>
      <c r="M210" s="205"/>
      <c r="N210" s="178"/>
      <c r="O210" s="179"/>
      <c r="P210" s="178"/>
      <c r="Q210" s="178"/>
      <c r="R210" s="178"/>
      <c r="S210" s="178"/>
      <c r="T210" s="178"/>
      <c r="U210" s="178"/>
      <c r="V210" s="178"/>
      <c r="W210" s="178"/>
      <c r="X210" s="178"/>
      <c r="Y210" s="178"/>
      <c r="Z210" s="178"/>
      <c r="AA210" s="178"/>
      <c r="AB210" s="178"/>
      <c r="AC210" s="178"/>
      <c r="AD210" s="178"/>
      <c r="AE210" s="178"/>
      <c r="AF210" s="178"/>
      <c r="AG210" s="178"/>
      <c r="AH210" s="178"/>
      <c r="AI210" s="178"/>
      <c r="AJ210" s="178"/>
      <c r="AK210" s="178"/>
      <c r="AL210" s="178"/>
      <c r="AM210" s="178"/>
      <c r="AN210" s="178"/>
      <c r="AO210" s="178"/>
      <c r="AP210" s="178"/>
      <c r="AQ210" s="178"/>
      <c r="AR210" s="178"/>
      <c r="AS210" s="178"/>
      <c r="AT210" s="178"/>
      <c r="AU210" s="178"/>
      <c r="AV210" s="178"/>
      <c r="AW210" s="178"/>
      <c r="AX210" s="178"/>
      <c r="AY210" s="178"/>
      <c r="AZ210" s="178"/>
      <c r="BA210" s="178"/>
      <c r="BB210" s="178"/>
      <c r="BC210" s="178"/>
      <c r="BD210" s="178"/>
      <c r="BE210" s="178"/>
      <c r="BF210" s="178"/>
      <c r="BG210" s="178"/>
      <c r="BH210" s="178"/>
      <c r="BI210" s="178"/>
      <c r="BJ210" s="178"/>
      <c r="BK210" s="178"/>
      <c r="BL210" s="178"/>
      <c r="BM210" s="178"/>
      <c r="BN210" s="178"/>
      <c r="BO210" s="178"/>
      <c r="BP210" s="178"/>
      <c r="BQ210" s="178"/>
      <c r="BR210" s="178"/>
      <c r="BS210" s="178"/>
      <c r="BT210" s="178"/>
      <c r="BU210" s="178"/>
      <c r="BV210" s="178"/>
      <c r="BW210" s="178"/>
      <c r="BX210" s="178"/>
      <c r="BY210" s="178"/>
      <c r="BZ210" s="178"/>
      <c r="CA210" s="178"/>
      <c r="CB210" s="178"/>
      <c r="CC210" s="178"/>
      <c r="CD210" s="178"/>
      <c r="CE210" s="178"/>
      <c r="CF210" s="178"/>
      <c r="CG210" s="178"/>
      <c r="CH210" s="178"/>
      <c r="CI210" s="178"/>
      <c r="CJ210" s="178"/>
      <c r="CK210" s="178"/>
      <c r="CL210" s="178"/>
      <c r="CM210" s="178"/>
      <c r="CN210" s="178"/>
      <c r="CO210" s="178"/>
      <c r="CP210" s="178"/>
      <c r="CQ210" s="178"/>
      <c r="CR210" s="178"/>
      <c r="CS210" s="178"/>
      <c r="CT210" s="178"/>
      <c r="CU210" s="178"/>
      <c r="CV210" s="178"/>
      <c r="CW210" s="178"/>
      <c r="CX210" s="178"/>
      <c r="CY210" s="178"/>
      <c r="CZ210" s="178"/>
      <c r="DA210" s="178"/>
      <c r="DB210" s="178"/>
      <c r="DC210" s="178"/>
      <c r="DD210" s="178"/>
      <c r="DE210" s="178"/>
      <c r="DF210" s="178"/>
      <c r="DG210" s="178"/>
      <c r="DH210" s="178"/>
      <c r="DI210" s="178"/>
      <c r="DJ210" s="178"/>
      <c r="DK210" s="178"/>
      <c r="DL210" s="178"/>
      <c r="DM210" s="178"/>
      <c r="DN210" s="178"/>
      <c r="DO210" s="178"/>
      <c r="DP210" s="178"/>
      <c r="DQ210" s="178"/>
      <c r="DR210" s="178"/>
      <c r="DS210" s="178"/>
      <c r="DT210" s="178"/>
      <c r="DU210" s="178"/>
      <c r="DV210" s="178"/>
      <c r="DW210" s="178"/>
      <c r="DX210" s="178"/>
      <c r="DY210" s="178"/>
      <c r="DZ210" s="178"/>
      <c r="EA210" s="178"/>
      <c r="EB210" s="178"/>
      <c r="EC210" s="178"/>
      <c r="ED210" s="178"/>
      <c r="EE210" s="178"/>
      <c r="EF210" s="178"/>
      <c r="EG210" s="178"/>
      <c r="EH210" s="178"/>
      <c r="EI210" s="178"/>
      <c r="EJ210" s="178"/>
      <c r="EK210" s="178"/>
      <c r="EL210" s="178"/>
      <c r="EM210" s="178"/>
      <c r="EN210" s="178"/>
      <c r="EO210" s="178"/>
      <c r="EP210" s="178"/>
      <c r="EQ210" s="178"/>
      <c r="ER210" s="178"/>
      <c r="ES210" s="178"/>
      <c r="ET210" s="178"/>
      <c r="EU210" s="178"/>
      <c r="EV210" s="178"/>
      <c r="EW210" s="178"/>
      <c r="EX210" s="178"/>
      <c r="EY210" s="178"/>
      <c r="EZ210" s="178"/>
      <c r="FA210" s="178"/>
      <c r="FB210" s="178"/>
      <c r="FC210" s="178"/>
      <c r="FD210" s="178"/>
      <c r="FE210" s="178"/>
      <c r="FF210" s="178"/>
      <c r="FG210" s="178"/>
      <c r="FH210" s="178"/>
      <c r="FI210" s="178"/>
      <c r="FJ210" s="178"/>
      <c r="FK210" s="178"/>
      <c r="FL210" s="178"/>
      <c r="FM210" s="178"/>
      <c r="FN210" s="178"/>
      <c r="FO210" s="178"/>
      <c r="FP210" s="178"/>
      <c r="FQ210" s="178"/>
      <c r="FR210" s="178"/>
      <c r="FS210" s="178"/>
      <c r="FT210" s="178"/>
      <c r="FU210" s="178"/>
      <c r="FV210" s="178"/>
      <c r="FW210" s="178"/>
      <c r="FX210" s="178"/>
      <c r="FY210" s="178"/>
      <c r="FZ210" s="178"/>
      <c r="GA210" s="178"/>
      <c r="GB210" s="178"/>
      <c r="GC210" s="178"/>
      <c r="GD210" s="178"/>
      <c r="GE210" s="178"/>
      <c r="GF210" s="178"/>
      <c r="GG210" s="178"/>
      <c r="GH210" s="178"/>
      <c r="GI210" s="178"/>
      <c r="GJ210" s="178"/>
      <c r="GK210" s="178"/>
      <c r="GL210" s="178"/>
      <c r="GM210" s="178"/>
      <c r="GN210" s="178"/>
      <c r="GO210" s="178"/>
      <c r="GP210" s="178"/>
      <c r="GQ210" s="178"/>
      <c r="GR210" s="178"/>
      <c r="GS210" s="178"/>
      <c r="GT210" s="178"/>
      <c r="GU210" s="178"/>
      <c r="GV210" s="178"/>
      <c r="GW210" s="178"/>
      <c r="GX210" s="178"/>
      <c r="GY210" s="178"/>
      <c r="GZ210" s="178"/>
      <c r="HA210" s="178"/>
      <c r="HB210" s="178"/>
      <c r="HC210" s="178"/>
      <c r="HD210" s="178"/>
      <c r="HE210" s="178"/>
      <c r="HF210" s="178"/>
      <c r="HG210" s="178"/>
      <c r="HH210" s="178"/>
      <c r="HI210" s="178"/>
      <c r="HJ210" s="178"/>
      <c r="HK210" s="178"/>
      <c r="HL210" s="178"/>
      <c r="HM210" s="178"/>
      <c r="HN210" s="178"/>
      <c r="HO210" s="178"/>
      <c r="HP210" s="178"/>
      <c r="HQ210" s="178"/>
      <c r="HR210" s="178"/>
      <c r="HS210" s="178"/>
      <c r="HT210" s="178"/>
      <c r="HU210" s="178"/>
      <c r="HV210" s="178"/>
      <c r="HW210" s="178"/>
      <c r="HX210" s="178"/>
      <c r="HY210" s="178"/>
      <c r="HZ210" s="178"/>
      <c r="IA210" s="178"/>
      <c r="IB210" s="178"/>
      <c r="IC210" s="178"/>
      <c r="ID210" s="178"/>
      <c r="IE210" s="178"/>
      <c r="IF210" s="178"/>
      <c r="IG210" s="178"/>
      <c r="IH210" s="178"/>
      <c r="II210" s="178"/>
      <c r="IJ210" s="178"/>
      <c r="IK210" s="178"/>
      <c r="IL210" s="178"/>
      <c r="IM210" s="178"/>
      <c r="IN210" s="178"/>
      <c r="IO210" s="178"/>
      <c r="IP210" s="178"/>
      <c r="IQ210" s="178"/>
      <c r="IR210" s="178"/>
      <c r="IS210" s="178"/>
      <c r="IT210" s="178"/>
      <c r="IU210" s="178"/>
    </row>
    <row r="211" spans="1:255" s="190" customFormat="1" ht="12.75">
      <c r="A211" s="193"/>
      <c r="B211" s="193"/>
      <c r="C211" s="193"/>
      <c r="D211" s="194"/>
      <c r="E211" s="193"/>
      <c r="F211" s="193"/>
      <c r="G211" s="193"/>
      <c r="H211" s="193"/>
      <c r="I211" s="193"/>
      <c r="J211" s="178"/>
      <c r="K211" s="205"/>
      <c r="L211" s="205"/>
      <c r="M211" s="205"/>
      <c r="N211" s="178"/>
      <c r="O211" s="179"/>
      <c r="P211" s="178"/>
      <c r="Q211" s="178"/>
      <c r="R211" s="178"/>
      <c r="S211" s="178"/>
      <c r="T211" s="178"/>
      <c r="U211" s="178"/>
      <c r="V211" s="178"/>
      <c r="W211" s="178"/>
      <c r="X211" s="178"/>
      <c r="Y211" s="178"/>
      <c r="Z211" s="178"/>
      <c r="AA211" s="178"/>
      <c r="AB211" s="178"/>
      <c r="AC211" s="178"/>
      <c r="AD211" s="178"/>
      <c r="AE211" s="178"/>
      <c r="AF211" s="178"/>
      <c r="AG211" s="178"/>
      <c r="AH211" s="178"/>
      <c r="AI211" s="178"/>
      <c r="AJ211" s="178"/>
      <c r="AK211" s="178"/>
      <c r="AL211" s="178"/>
      <c r="AM211" s="178"/>
      <c r="AN211" s="178"/>
      <c r="AO211" s="178"/>
      <c r="AP211" s="178"/>
      <c r="AQ211" s="178"/>
      <c r="AR211" s="178"/>
      <c r="AS211" s="178"/>
      <c r="AT211" s="178"/>
      <c r="AU211" s="178"/>
      <c r="AV211" s="178"/>
      <c r="AW211" s="178"/>
      <c r="AX211" s="178"/>
      <c r="AY211" s="178"/>
      <c r="AZ211" s="178"/>
      <c r="BA211" s="178"/>
      <c r="BB211" s="178"/>
      <c r="BC211" s="178"/>
      <c r="BD211" s="178"/>
      <c r="BE211" s="178"/>
      <c r="BF211" s="178"/>
      <c r="BG211" s="178"/>
      <c r="BH211" s="178"/>
      <c r="BI211" s="178"/>
      <c r="BJ211" s="178"/>
      <c r="BK211" s="178"/>
      <c r="BL211" s="178"/>
      <c r="BM211" s="178"/>
      <c r="BN211" s="178"/>
      <c r="BO211" s="178"/>
      <c r="BP211" s="178"/>
      <c r="BQ211" s="178"/>
      <c r="BR211" s="178"/>
      <c r="BS211" s="178"/>
      <c r="BT211" s="178"/>
      <c r="BU211" s="178"/>
      <c r="BV211" s="178"/>
      <c r="BW211" s="178"/>
      <c r="BX211" s="178"/>
      <c r="BY211" s="178"/>
      <c r="BZ211" s="178"/>
      <c r="CA211" s="178"/>
      <c r="CB211" s="178"/>
      <c r="CC211" s="178"/>
      <c r="CD211" s="178"/>
      <c r="CE211" s="178"/>
      <c r="CF211" s="178"/>
      <c r="CG211" s="178"/>
      <c r="CH211" s="178"/>
      <c r="CI211" s="178"/>
      <c r="CJ211" s="178"/>
      <c r="CK211" s="178"/>
      <c r="CL211" s="178"/>
      <c r="CM211" s="178"/>
      <c r="CN211" s="178"/>
      <c r="CO211" s="178"/>
      <c r="CP211" s="178"/>
      <c r="CQ211" s="178"/>
      <c r="CR211" s="178"/>
      <c r="CS211" s="178"/>
      <c r="CT211" s="178"/>
      <c r="CU211" s="178"/>
      <c r="CV211" s="178"/>
      <c r="CW211" s="178"/>
      <c r="CX211" s="178"/>
      <c r="CY211" s="178"/>
      <c r="CZ211" s="178"/>
      <c r="DA211" s="178"/>
      <c r="DB211" s="178"/>
      <c r="DC211" s="178"/>
      <c r="DD211" s="178"/>
      <c r="DE211" s="178"/>
      <c r="DF211" s="178"/>
      <c r="DG211" s="178"/>
      <c r="DH211" s="178"/>
      <c r="DI211" s="178"/>
      <c r="DJ211" s="178"/>
      <c r="DK211" s="178"/>
      <c r="DL211" s="178"/>
      <c r="DM211" s="178"/>
      <c r="DN211" s="178"/>
      <c r="DO211" s="178"/>
      <c r="DP211" s="178"/>
      <c r="DQ211" s="178"/>
      <c r="DR211" s="178"/>
      <c r="DS211" s="178"/>
      <c r="DT211" s="178"/>
      <c r="DU211" s="178"/>
      <c r="DV211" s="178"/>
      <c r="DW211" s="178"/>
      <c r="DX211" s="178"/>
      <c r="DY211" s="178"/>
      <c r="DZ211" s="178"/>
      <c r="EA211" s="178"/>
      <c r="EB211" s="178"/>
      <c r="EC211" s="178"/>
      <c r="ED211" s="178"/>
      <c r="EE211" s="178"/>
      <c r="EF211" s="178"/>
      <c r="EG211" s="178"/>
      <c r="EH211" s="178"/>
      <c r="EI211" s="178"/>
      <c r="EJ211" s="178"/>
      <c r="EK211" s="178"/>
      <c r="EL211" s="178"/>
      <c r="EM211" s="178"/>
      <c r="EN211" s="178"/>
      <c r="EO211" s="178"/>
      <c r="EP211" s="178"/>
      <c r="EQ211" s="178"/>
      <c r="ER211" s="178"/>
      <c r="ES211" s="178"/>
      <c r="ET211" s="178"/>
      <c r="EU211" s="178"/>
      <c r="EV211" s="178"/>
      <c r="EW211" s="178"/>
      <c r="EX211" s="178"/>
      <c r="EY211" s="178"/>
      <c r="EZ211" s="178"/>
      <c r="FA211" s="178"/>
      <c r="FB211" s="178"/>
      <c r="FC211" s="178"/>
      <c r="FD211" s="178"/>
      <c r="FE211" s="178"/>
      <c r="FF211" s="178"/>
      <c r="FG211" s="178"/>
      <c r="FH211" s="178"/>
      <c r="FI211" s="178"/>
      <c r="FJ211" s="178"/>
      <c r="FK211" s="178"/>
      <c r="FL211" s="178"/>
      <c r="FM211" s="178"/>
      <c r="FN211" s="178"/>
      <c r="FO211" s="178"/>
      <c r="FP211" s="178"/>
      <c r="FQ211" s="178"/>
      <c r="FR211" s="178"/>
      <c r="FS211" s="178"/>
      <c r="FT211" s="178"/>
      <c r="FU211" s="178"/>
      <c r="FV211" s="178"/>
      <c r="FW211" s="178"/>
      <c r="FX211" s="178"/>
      <c r="FY211" s="178"/>
      <c r="FZ211" s="178"/>
      <c r="GA211" s="178"/>
      <c r="GB211" s="178"/>
      <c r="GC211" s="178"/>
      <c r="GD211" s="178"/>
      <c r="GE211" s="178"/>
      <c r="GF211" s="178"/>
      <c r="GG211" s="178"/>
      <c r="GH211" s="178"/>
      <c r="GI211" s="178"/>
      <c r="GJ211" s="178"/>
      <c r="GK211" s="178"/>
      <c r="GL211" s="178"/>
      <c r="GM211" s="178"/>
      <c r="GN211" s="178"/>
      <c r="GO211" s="178"/>
      <c r="GP211" s="178"/>
      <c r="GQ211" s="178"/>
      <c r="GR211" s="178"/>
      <c r="GS211" s="178"/>
      <c r="GT211" s="178"/>
      <c r="GU211" s="178"/>
      <c r="GV211" s="178"/>
      <c r="GW211" s="178"/>
      <c r="GX211" s="178"/>
      <c r="GY211" s="178"/>
      <c r="GZ211" s="178"/>
      <c r="HA211" s="178"/>
      <c r="HB211" s="178"/>
      <c r="HC211" s="178"/>
      <c r="HD211" s="178"/>
      <c r="HE211" s="178"/>
      <c r="HF211" s="178"/>
      <c r="HG211" s="178"/>
      <c r="HH211" s="178"/>
      <c r="HI211" s="178"/>
      <c r="HJ211" s="178"/>
      <c r="HK211" s="178"/>
      <c r="HL211" s="178"/>
      <c r="HM211" s="178"/>
      <c r="HN211" s="178"/>
      <c r="HO211" s="178"/>
      <c r="HP211" s="178"/>
      <c r="HQ211" s="178"/>
      <c r="HR211" s="178"/>
      <c r="HS211" s="178"/>
      <c r="HT211" s="178"/>
      <c r="HU211" s="178"/>
      <c r="HV211" s="178"/>
      <c r="HW211" s="178"/>
      <c r="HX211" s="178"/>
      <c r="HY211" s="178"/>
      <c r="HZ211" s="178"/>
      <c r="IA211" s="178"/>
      <c r="IB211" s="178"/>
      <c r="IC211" s="178"/>
      <c r="ID211" s="178"/>
      <c r="IE211" s="178"/>
      <c r="IF211" s="178"/>
      <c r="IG211" s="178"/>
      <c r="IH211" s="178"/>
      <c r="II211" s="178"/>
      <c r="IJ211" s="178"/>
      <c r="IK211" s="178"/>
      <c r="IL211" s="178"/>
      <c r="IM211" s="178"/>
      <c r="IN211" s="178"/>
      <c r="IO211" s="178"/>
      <c r="IP211" s="178"/>
      <c r="IQ211" s="178"/>
      <c r="IR211" s="178"/>
      <c r="IS211" s="178"/>
      <c r="IT211" s="178"/>
      <c r="IU211" s="178"/>
    </row>
    <row r="212" spans="1:255" s="190" customFormat="1" ht="12.75">
      <c r="A212" s="193"/>
      <c r="B212" s="193"/>
      <c r="C212" s="193"/>
      <c r="D212" s="194"/>
      <c r="E212" s="193"/>
      <c r="F212" s="193"/>
      <c r="G212" s="193"/>
      <c r="H212" s="193"/>
      <c r="I212" s="193"/>
      <c r="J212" s="178"/>
      <c r="K212" s="205"/>
      <c r="L212" s="205"/>
      <c r="M212" s="205"/>
      <c r="N212" s="178"/>
      <c r="O212" s="179"/>
      <c r="P212" s="178"/>
      <c r="Q212" s="178"/>
      <c r="R212" s="178"/>
      <c r="S212" s="178"/>
      <c r="T212" s="178"/>
      <c r="U212" s="178"/>
      <c r="V212" s="178"/>
      <c r="W212" s="178"/>
      <c r="X212" s="178"/>
      <c r="Y212" s="178"/>
      <c r="Z212" s="178"/>
      <c r="AA212" s="178"/>
      <c r="AB212" s="178"/>
      <c r="AC212" s="178"/>
      <c r="AD212" s="178"/>
      <c r="AE212" s="178"/>
      <c r="AF212" s="178"/>
      <c r="AG212" s="178"/>
      <c r="AH212" s="178"/>
      <c r="AI212" s="178"/>
      <c r="AJ212" s="178"/>
      <c r="AK212" s="178"/>
      <c r="AL212" s="178"/>
      <c r="AM212" s="178"/>
      <c r="AN212" s="178"/>
      <c r="AO212" s="178"/>
      <c r="AP212" s="178"/>
      <c r="AQ212" s="178"/>
      <c r="AR212" s="178"/>
      <c r="AS212" s="178"/>
      <c r="AT212" s="178"/>
      <c r="AU212" s="178"/>
      <c r="AV212" s="178"/>
      <c r="AW212" s="178"/>
      <c r="AX212" s="178"/>
      <c r="AY212" s="178"/>
      <c r="AZ212" s="178"/>
      <c r="BA212" s="178"/>
      <c r="BB212" s="178"/>
      <c r="BC212" s="178"/>
      <c r="BD212" s="178"/>
      <c r="BE212" s="178"/>
      <c r="BF212" s="178"/>
      <c r="BG212" s="178"/>
      <c r="BH212" s="178"/>
      <c r="BI212" s="178"/>
      <c r="BJ212" s="178"/>
      <c r="BK212" s="178"/>
      <c r="BL212" s="178"/>
      <c r="BM212" s="178"/>
      <c r="BN212" s="178"/>
      <c r="BO212" s="178"/>
      <c r="BP212" s="178"/>
      <c r="BQ212" s="178"/>
      <c r="BR212" s="178"/>
      <c r="BS212" s="178"/>
      <c r="BT212" s="178"/>
      <c r="BU212" s="178"/>
      <c r="BV212" s="178"/>
      <c r="BW212" s="178"/>
      <c r="BX212" s="178"/>
      <c r="BY212" s="178"/>
      <c r="BZ212" s="178"/>
      <c r="CA212" s="178"/>
      <c r="CB212" s="178"/>
      <c r="CC212" s="178"/>
      <c r="CD212" s="178"/>
      <c r="CE212" s="178"/>
      <c r="CF212" s="178"/>
      <c r="CG212" s="178"/>
      <c r="CH212" s="178"/>
      <c r="CI212" s="178"/>
      <c r="CJ212" s="178"/>
      <c r="CK212" s="178"/>
      <c r="CL212" s="178"/>
      <c r="CM212" s="178"/>
      <c r="CN212" s="178"/>
      <c r="CO212" s="178"/>
      <c r="CP212" s="178"/>
      <c r="CQ212" s="178"/>
      <c r="CR212" s="178"/>
      <c r="CS212" s="178"/>
      <c r="CT212" s="178"/>
      <c r="CU212" s="178"/>
      <c r="CV212" s="178"/>
      <c r="CW212" s="178"/>
      <c r="CX212" s="178"/>
      <c r="CY212" s="178"/>
      <c r="CZ212" s="178"/>
      <c r="DA212" s="178"/>
      <c r="DB212" s="178"/>
      <c r="DC212" s="178"/>
      <c r="DD212" s="178"/>
      <c r="DE212" s="178"/>
      <c r="DF212" s="178"/>
      <c r="DG212" s="178"/>
      <c r="DH212" s="178"/>
      <c r="DI212" s="178"/>
      <c r="DJ212" s="178"/>
      <c r="DK212" s="178"/>
      <c r="DL212" s="178"/>
      <c r="DM212" s="178"/>
      <c r="DN212" s="178"/>
      <c r="DO212" s="178"/>
      <c r="DP212" s="178"/>
      <c r="DQ212" s="178"/>
      <c r="DR212" s="178"/>
      <c r="DS212" s="178"/>
      <c r="DT212" s="178"/>
      <c r="DU212" s="178"/>
      <c r="DV212" s="178"/>
      <c r="DW212" s="178"/>
      <c r="DX212" s="178"/>
      <c r="DY212" s="178"/>
      <c r="DZ212" s="178"/>
      <c r="EA212" s="178"/>
      <c r="EB212" s="178"/>
      <c r="EC212" s="178"/>
      <c r="ED212" s="178"/>
      <c r="EE212" s="178"/>
      <c r="EF212" s="178"/>
      <c r="EG212" s="178"/>
      <c r="EH212" s="178"/>
      <c r="EI212" s="178"/>
      <c r="EJ212" s="178"/>
      <c r="EK212" s="178"/>
      <c r="EL212" s="178"/>
      <c r="EM212" s="178"/>
      <c r="EN212" s="178"/>
      <c r="EO212" s="178"/>
      <c r="EP212" s="178"/>
      <c r="EQ212" s="178"/>
      <c r="ER212" s="178"/>
      <c r="ES212" s="178"/>
      <c r="ET212" s="178"/>
      <c r="EU212" s="178"/>
      <c r="EV212" s="178"/>
      <c r="EW212" s="178"/>
      <c r="EX212" s="178"/>
      <c r="EY212" s="178"/>
      <c r="EZ212" s="178"/>
      <c r="FA212" s="178"/>
      <c r="FB212" s="178"/>
      <c r="FC212" s="178"/>
      <c r="FD212" s="178"/>
      <c r="FE212" s="178"/>
      <c r="FF212" s="178"/>
      <c r="FG212" s="178"/>
      <c r="FH212" s="178"/>
      <c r="FI212" s="178"/>
      <c r="FJ212" s="178"/>
      <c r="FK212" s="178"/>
      <c r="FL212" s="178"/>
      <c r="FM212" s="178"/>
      <c r="FN212" s="178"/>
      <c r="FO212" s="178"/>
      <c r="FP212" s="178"/>
      <c r="FQ212" s="178"/>
      <c r="FR212" s="178"/>
      <c r="FS212" s="178"/>
      <c r="FT212" s="178"/>
      <c r="FU212" s="178"/>
      <c r="FV212" s="178"/>
      <c r="FW212" s="178"/>
      <c r="FX212" s="178"/>
      <c r="FY212" s="178"/>
      <c r="FZ212" s="178"/>
      <c r="GA212" s="178"/>
      <c r="GB212" s="178"/>
      <c r="GC212" s="178"/>
      <c r="GD212" s="178"/>
      <c r="GE212" s="178"/>
      <c r="GF212" s="178"/>
      <c r="GG212" s="178"/>
      <c r="GH212" s="178"/>
      <c r="GI212" s="178"/>
      <c r="GJ212" s="178"/>
      <c r="GK212" s="178"/>
      <c r="GL212" s="178"/>
      <c r="GM212" s="178"/>
      <c r="GN212" s="178"/>
      <c r="GO212" s="178"/>
      <c r="GP212" s="178"/>
      <c r="GQ212" s="178"/>
      <c r="GR212" s="178"/>
      <c r="GS212" s="178"/>
      <c r="GT212" s="178"/>
      <c r="GU212" s="178"/>
      <c r="GV212" s="178"/>
      <c r="GW212" s="178"/>
      <c r="GX212" s="178"/>
      <c r="GY212" s="178"/>
      <c r="GZ212" s="178"/>
      <c r="HA212" s="178"/>
      <c r="HB212" s="178"/>
      <c r="HC212" s="178"/>
      <c r="HD212" s="178"/>
      <c r="HE212" s="178"/>
      <c r="HF212" s="178"/>
      <c r="HG212" s="178"/>
      <c r="HH212" s="178"/>
      <c r="HI212" s="178"/>
      <c r="HJ212" s="178"/>
      <c r="HK212" s="178"/>
      <c r="HL212" s="178"/>
      <c r="HM212" s="178"/>
      <c r="HN212" s="178"/>
      <c r="HO212" s="178"/>
      <c r="HP212" s="178"/>
      <c r="HQ212" s="178"/>
      <c r="HR212" s="178"/>
      <c r="HS212" s="178"/>
      <c r="HT212" s="178"/>
      <c r="HU212" s="178"/>
      <c r="HV212" s="178"/>
      <c r="HW212" s="178"/>
      <c r="HX212" s="178"/>
      <c r="HY212" s="178"/>
      <c r="HZ212" s="178"/>
      <c r="IA212" s="178"/>
      <c r="IB212" s="178"/>
      <c r="IC212" s="178"/>
      <c r="ID212" s="178"/>
      <c r="IE212" s="178"/>
      <c r="IF212" s="178"/>
      <c r="IG212" s="178"/>
      <c r="IH212" s="178"/>
      <c r="II212" s="178"/>
      <c r="IJ212" s="178"/>
      <c r="IK212" s="178"/>
      <c r="IL212" s="178"/>
      <c r="IM212" s="178"/>
      <c r="IN212" s="178"/>
      <c r="IO212" s="178"/>
      <c r="IP212" s="178"/>
      <c r="IQ212" s="178"/>
      <c r="IR212" s="178"/>
      <c r="IS212" s="178"/>
      <c r="IT212" s="178"/>
      <c r="IU212" s="178"/>
    </row>
    <row r="213" spans="1:255" s="190" customFormat="1" ht="12.75">
      <c r="A213" s="193"/>
      <c r="B213" s="193"/>
      <c r="C213" s="193"/>
      <c r="D213" s="194"/>
      <c r="E213" s="193"/>
      <c r="F213" s="193"/>
      <c r="G213" s="193"/>
      <c r="H213" s="193"/>
      <c r="I213" s="193"/>
      <c r="J213" s="178"/>
      <c r="K213" s="205"/>
      <c r="L213" s="205"/>
      <c r="M213" s="205"/>
      <c r="N213" s="178"/>
      <c r="O213" s="179"/>
      <c r="P213" s="178"/>
      <c r="Q213" s="178"/>
      <c r="R213" s="178"/>
      <c r="S213" s="178"/>
      <c r="T213" s="178"/>
      <c r="U213" s="178"/>
      <c r="V213" s="178"/>
      <c r="W213" s="178"/>
      <c r="X213" s="178"/>
      <c r="Y213" s="178"/>
      <c r="Z213" s="178"/>
      <c r="AA213" s="178"/>
      <c r="AB213" s="178"/>
      <c r="AC213" s="178"/>
      <c r="AD213" s="178"/>
      <c r="AE213" s="178"/>
      <c r="AF213" s="178"/>
      <c r="AG213" s="178"/>
      <c r="AH213" s="178"/>
      <c r="AI213" s="178"/>
      <c r="AJ213" s="178"/>
      <c r="AK213" s="178"/>
      <c r="AL213" s="178"/>
      <c r="AM213" s="178"/>
      <c r="AN213" s="178"/>
      <c r="AO213" s="178"/>
      <c r="AP213" s="178"/>
      <c r="AQ213" s="178"/>
      <c r="AR213" s="178"/>
      <c r="AS213" s="178"/>
      <c r="AT213" s="178"/>
      <c r="AU213" s="178"/>
      <c r="AV213" s="178"/>
      <c r="AW213" s="178"/>
      <c r="AX213" s="178"/>
      <c r="AY213" s="178"/>
      <c r="AZ213" s="178"/>
      <c r="BA213" s="178"/>
      <c r="BB213" s="178"/>
      <c r="BC213" s="178"/>
      <c r="BD213" s="178"/>
      <c r="BE213" s="178"/>
      <c r="BF213" s="178"/>
      <c r="BG213" s="178"/>
      <c r="BH213" s="178"/>
      <c r="BI213" s="178"/>
      <c r="BJ213" s="178"/>
      <c r="BK213" s="178"/>
      <c r="BL213" s="178"/>
      <c r="BM213" s="178"/>
      <c r="BN213" s="178"/>
      <c r="BO213" s="178"/>
      <c r="BP213" s="178"/>
      <c r="BQ213" s="178"/>
      <c r="BR213" s="178"/>
      <c r="BS213" s="178"/>
      <c r="BT213" s="178"/>
      <c r="BU213" s="178"/>
      <c r="BV213" s="178"/>
      <c r="BW213" s="178"/>
      <c r="BX213" s="178"/>
      <c r="BY213" s="178"/>
      <c r="BZ213" s="178"/>
      <c r="CA213" s="178"/>
      <c r="CB213" s="178"/>
      <c r="CC213" s="178"/>
      <c r="CD213" s="178"/>
      <c r="CE213" s="178"/>
      <c r="CF213" s="178"/>
      <c r="CG213" s="178"/>
      <c r="CH213" s="178"/>
      <c r="CI213" s="178"/>
      <c r="CJ213" s="178"/>
      <c r="CK213" s="178"/>
      <c r="CL213" s="178"/>
      <c r="CM213" s="178"/>
      <c r="CN213" s="178"/>
      <c r="CO213" s="178"/>
      <c r="CP213" s="178"/>
      <c r="CQ213" s="178"/>
      <c r="CR213" s="178"/>
      <c r="CS213" s="178"/>
      <c r="CT213" s="178"/>
      <c r="CU213" s="178"/>
      <c r="CV213" s="178"/>
      <c r="CW213" s="178"/>
      <c r="CX213" s="178"/>
      <c r="CY213" s="178"/>
      <c r="CZ213" s="178"/>
      <c r="DA213" s="178"/>
      <c r="DB213" s="178"/>
      <c r="DC213" s="178"/>
      <c r="DD213" s="178"/>
      <c r="DE213" s="178"/>
      <c r="DF213" s="178"/>
      <c r="DG213" s="178"/>
      <c r="DH213" s="178"/>
      <c r="DI213" s="178"/>
      <c r="DJ213" s="178"/>
      <c r="DK213" s="178"/>
      <c r="DL213" s="178"/>
      <c r="DM213" s="178"/>
      <c r="DN213" s="178"/>
      <c r="DO213" s="178"/>
      <c r="DP213" s="178"/>
      <c r="DQ213" s="178"/>
      <c r="DR213" s="178"/>
      <c r="DS213" s="178"/>
      <c r="DT213" s="178"/>
      <c r="DU213" s="178"/>
      <c r="DV213" s="178"/>
      <c r="DW213" s="178"/>
      <c r="DX213" s="178"/>
      <c r="DY213" s="178"/>
      <c r="DZ213" s="178"/>
      <c r="EA213" s="178"/>
      <c r="EB213" s="178"/>
      <c r="EC213" s="178"/>
      <c r="ED213" s="178"/>
      <c r="EE213" s="178"/>
      <c r="EF213" s="178"/>
      <c r="EG213" s="178"/>
      <c r="EH213" s="178"/>
      <c r="EI213" s="178"/>
      <c r="EJ213" s="178"/>
      <c r="EK213" s="178"/>
      <c r="EL213" s="178"/>
      <c r="EM213" s="178"/>
      <c r="EN213" s="178"/>
      <c r="EO213" s="178"/>
      <c r="EP213" s="178"/>
      <c r="EQ213" s="178"/>
      <c r="ER213" s="178"/>
      <c r="ES213" s="178"/>
      <c r="ET213" s="178"/>
      <c r="EU213" s="178"/>
      <c r="EV213" s="178"/>
      <c r="EW213" s="178"/>
      <c r="EX213" s="178"/>
      <c r="EY213" s="178"/>
      <c r="EZ213" s="178"/>
      <c r="FA213" s="178"/>
      <c r="FB213" s="178"/>
      <c r="FC213" s="178"/>
      <c r="FD213" s="178"/>
      <c r="FE213" s="178"/>
      <c r="FF213" s="178"/>
      <c r="FG213" s="178"/>
      <c r="FH213" s="178"/>
      <c r="FI213" s="178"/>
      <c r="FJ213" s="178"/>
      <c r="FK213" s="178"/>
      <c r="FL213" s="178"/>
      <c r="FM213" s="178"/>
      <c r="FN213" s="178"/>
      <c r="FO213" s="178"/>
      <c r="FP213" s="178"/>
      <c r="FQ213" s="178"/>
      <c r="FR213" s="178"/>
      <c r="FS213" s="178"/>
      <c r="FT213" s="178"/>
      <c r="FU213" s="178"/>
      <c r="FV213" s="178"/>
      <c r="FW213" s="178"/>
      <c r="FX213" s="178"/>
      <c r="FY213" s="178"/>
      <c r="FZ213" s="178"/>
      <c r="GA213" s="178"/>
      <c r="GB213" s="178"/>
      <c r="GC213" s="178"/>
      <c r="GD213" s="178"/>
      <c r="GE213" s="178"/>
      <c r="GF213" s="178"/>
      <c r="GG213" s="178"/>
      <c r="GH213" s="178"/>
      <c r="GI213" s="178"/>
      <c r="GJ213" s="178"/>
      <c r="GK213" s="178"/>
      <c r="GL213" s="178"/>
      <c r="GM213" s="178"/>
      <c r="GN213" s="178"/>
      <c r="GO213" s="178"/>
      <c r="GP213" s="178"/>
      <c r="GQ213" s="178"/>
      <c r="GR213" s="178"/>
      <c r="GS213" s="178"/>
      <c r="GT213" s="178"/>
      <c r="GU213" s="178"/>
      <c r="GV213" s="178"/>
      <c r="GW213" s="178"/>
      <c r="GX213" s="178"/>
      <c r="GY213" s="178"/>
      <c r="GZ213" s="178"/>
      <c r="HA213" s="178"/>
      <c r="HB213" s="178"/>
      <c r="HC213" s="178"/>
      <c r="HD213" s="178"/>
      <c r="HE213" s="178"/>
      <c r="HF213" s="178"/>
      <c r="HG213" s="178"/>
      <c r="HH213" s="178"/>
      <c r="HI213" s="178"/>
      <c r="HJ213" s="178"/>
      <c r="HK213" s="178"/>
      <c r="HL213" s="178"/>
      <c r="HM213" s="178"/>
      <c r="HN213" s="178"/>
      <c r="HO213" s="178"/>
      <c r="HP213" s="178"/>
      <c r="HQ213" s="178"/>
      <c r="HR213" s="178"/>
      <c r="HS213" s="178"/>
      <c r="HT213" s="178"/>
      <c r="HU213" s="178"/>
      <c r="HV213" s="178"/>
      <c r="HW213" s="178"/>
      <c r="HX213" s="178"/>
      <c r="HY213" s="178"/>
      <c r="HZ213" s="178"/>
      <c r="IA213" s="178"/>
      <c r="IB213" s="178"/>
      <c r="IC213" s="178"/>
      <c r="ID213" s="178"/>
      <c r="IE213" s="178"/>
      <c r="IF213" s="178"/>
      <c r="IG213" s="178"/>
      <c r="IH213" s="178"/>
      <c r="II213" s="178"/>
      <c r="IJ213" s="178"/>
      <c r="IK213" s="178"/>
      <c r="IL213" s="178"/>
      <c r="IM213" s="178"/>
      <c r="IN213" s="178"/>
      <c r="IO213" s="178"/>
      <c r="IP213" s="178"/>
      <c r="IQ213" s="178"/>
      <c r="IR213" s="178"/>
      <c r="IS213" s="178"/>
      <c r="IT213" s="178"/>
      <c r="IU213" s="178"/>
    </row>
    <row r="214" spans="1:255" s="190" customFormat="1" ht="12.75">
      <c r="A214" s="193"/>
      <c r="B214" s="193"/>
      <c r="C214" s="193"/>
      <c r="D214" s="194"/>
      <c r="E214" s="193"/>
      <c r="F214" s="193"/>
      <c r="G214" s="193"/>
      <c r="H214" s="193"/>
      <c r="I214" s="193"/>
      <c r="J214" s="178"/>
      <c r="K214" s="205"/>
      <c r="L214" s="205"/>
      <c r="M214" s="205"/>
      <c r="N214" s="178"/>
      <c r="O214" s="179"/>
      <c r="P214" s="178"/>
      <c r="Q214" s="178"/>
      <c r="R214" s="178"/>
      <c r="S214" s="178"/>
      <c r="T214" s="178"/>
      <c r="U214" s="178"/>
      <c r="V214" s="178"/>
      <c r="W214" s="178"/>
      <c r="X214" s="178"/>
      <c r="Y214" s="178"/>
      <c r="Z214" s="178"/>
      <c r="AA214" s="178"/>
      <c r="AB214" s="178"/>
      <c r="AC214" s="178"/>
      <c r="AD214" s="178"/>
      <c r="AE214" s="178"/>
      <c r="AF214" s="178"/>
      <c r="AG214" s="178"/>
      <c r="AH214" s="178"/>
      <c r="AI214" s="178"/>
      <c r="AJ214" s="178"/>
      <c r="AK214" s="178"/>
      <c r="AL214" s="178"/>
      <c r="AM214" s="178"/>
      <c r="AN214" s="178"/>
      <c r="AO214" s="178"/>
      <c r="AP214" s="178"/>
      <c r="AQ214" s="178"/>
      <c r="AR214" s="178"/>
      <c r="AS214" s="178"/>
      <c r="AT214" s="178"/>
      <c r="AU214" s="178"/>
      <c r="AV214" s="178"/>
      <c r="AW214" s="178"/>
      <c r="AX214" s="178"/>
      <c r="AY214" s="178"/>
      <c r="AZ214" s="178"/>
      <c r="BA214" s="178"/>
      <c r="BB214" s="178"/>
      <c r="BC214" s="178"/>
      <c r="BD214" s="178"/>
      <c r="BE214" s="178"/>
      <c r="BF214" s="178"/>
      <c r="BG214" s="178"/>
      <c r="BH214" s="178"/>
      <c r="BI214" s="178"/>
      <c r="BJ214" s="178"/>
      <c r="BK214" s="178"/>
      <c r="BL214" s="178"/>
      <c r="BM214" s="178"/>
      <c r="BN214" s="178"/>
      <c r="BO214" s="178"/>
      <c r="BP214" s="178"/>
      <c r="BQ214" s="178"/>
      <c r="BR214" s="178"/>
      <c r="BS214" s="178"/>
      <c r="BT214" s="178"/>
      <c r="BU214" s="178"/>
      <c r="BV214" s="178"/>
      <c r="BW214" s="178"/>
      <c r="BX214" s="178"/>
      <c r="BY214" s="178"/>
      <c r="BZ214" s="178"/>
      <c r="CA214" s="178"/>
      <c r="CB214" s="178"/>
      <c r="CC214" s="178"/>
      <c r="CD214" s="178"/>
      <c r="CE214" s="178"/>
      <c r="CF214" s="178"/>
      <c r="CG214" s="178"/>
      <c r="CH214" s="178"/>
      <c r="CI214" s="178"/>
      <c r="CJ214" s="178"/>
      <c r="CK214" s="178"/>
      <c r="CL214" s="178"/>
      <c r="CM214" s="178"/>
      <c r="CN214" s="178"/>
      <c r="CO214" s="178"/>
      <c r="CP214" s="178"/>
      <c r="CQ214" s="178"/>
      <c r="CR214" s="178"/>
      <c r="CS214" s="178"/>
      <c r="CT214" s="178"/>
      <c r="CU214" s="178"/>
      <c r="CV214" s="178"/>
      <c r="CW214" s="178"/>
      <c r="CX214" s="178"/>
      <c r="CY214" s="178"/>
      <c r="CZ214" s="178"/>
      <c r="DA214" s="178"/>
      <c r="DB214" s="178"/>
      <c r="DC214" s="178"/>
      <c r="DD214" s="178"/>
      <c r="DE214" s="178"/>
      <c r="DF214" s="178"/>
      <c r="DG214" s="178"/>
      <c r="DH214" s="178"/>
      <c r="DI214" s="178"/>
      <c r="DJ214" s="178"/>
      <c r="DK214" s="178"/>
      <c r="DL214" s="178"/>
      <c r="DM214" s="178"/>
      <c r="DN214" s="178"/>
      <c r="DO214" s="178"/>
      <c r="DP214" s="178"/>
      <c r="DQ214" s="178"/>
      <c r="DR214" s="178"/>
      <c r="DS214" s="178"/>
      <c r="DT214" s="178"/>
      <c r="DU214" s="178"/>
      <c r="DV214" s="178"/>
      <c r="DW214" s="178"/>
      <c r="DX214" s="178"/>
      <c r="DY214" s="178"/>
      <c r="DZ214" s="178"/>
      <c r="EA214" s="178"/>
      <c r="EB214" s="178"/>
      <c r="EC214" s="178"/>
      <c r="ED214" s="178"/>
      <c r="EE214" s="178"/>
      <c r="EF214" s="178"/>
      <c r="EG214" s="178"/>
      <c r="EH214" s="178"/>
      <c r="EI214" s="178"/>
      <c r="EJ214" s="178"/>
      <c r="EK214" s="178"/>
      <c r="EL214" s="178"/>
      <c r="EM214" s="178"/>
      <c r="EN214" s="178"/>
      <c r="EO214" s="178"/>
      <c r="EP214" s="178"/>
      <c r="EQ214" s="178"/>
      <c r="ER214" s="178"/>
      <c r="ES214" s="178"/>
      <c r="ET214" s="178"/>
      <c r="EU214" s="178"/>
      <c r="EV214" s="178"/>
      <c r="EW214" s="178"/>
      <c r="EX214" s="178"/>
      <c r="EY214" s="178"/>
      <c r="EZ214" s="178"/>
      <c r="FA214" s="178"/>
      <c r="FB214" s="178"/>
      <c r="FC214" s="178"/>
      <c r="FD214" s="178"/>
      <c r="FE214" s="178"/>
      <c r="FF214" s="178"/>
      <c r="FG214" s="178"/>
      <c r="FH214" s="178"/>
      <c r="FI214" s="178"/>
      <c r="FJ214" s="178"/>
      <c r="FK214" s="178"/>
      <c r="FL214" s="178"/>
      <c r="FM214" s="178"/>
      <c r="FN214" s="178"/>
      <c r="FO214" s="178"/>
      <c r="FP214" s="178"/>
      <c r="FQ214" s="178"/>
      <c r="FR214" s="178"/>
      <c r="FS214" s="178"/>
      <c r="FT214" s="178"/>
      <c r="FU214" s="178"/>
      <c r="FV214" s="178"/>
      <c r="FW214" s="178"/>
      <c r="FX214" s="178"/>
      <c r="FY214" s="178"/>
      <c r="FZ214" s="178"/>
      <c r="GA214" s="178"/>
      <c r="GB214" s="178"/>
      <c r="GC214" s="178"/>
      <c r="GD214" s="178"/>
      <c r="GE214" s="178"/>
      <c r="GF214" s="178"/>
      <c r="GG214" s="178"/>
      <c r="GH214" s="178"/>
      <c r="GI214" s="178"/>
      <c r="GJ214" s="178"/>
      <c r="GK214" s="178"/>
      <c r="GL214" s="178"/>
      <c r="GM214" s="178"/>
      <c r="GN214" s="178"/>
      <c r="GO214" s="178"/>
      <c r="GP214" s="178"/>
      <c r="GQ214" s="178"/>
      <c r="GR214" s="178"/>
      <c r="GS214" s="178"/>
      <c r="GT214" s="178"/>
      <c r="GU214" s="178"/>
      <c r="GV214" s="178"/>
      <c r="GW214" s="178"/>
      <c r="GX214" s="178"/>
      <c r="GY214" s="178"/>
      <c r="GZ214" s="178"/>
      <c r="HA214" s="178"/>
      <c r="HB214" s="178"/>
      <c r="HC214" s="178"/>
      <c r="HD214" s="178"/>
      <c r="HE214" s="178"/>
      <c r="HF214" s="178"/>
      <c r="HG214" s="178"/>
      <c r="HH214" s="178"/>
      <c r="HI214" s="178"/>
      <c r="HJ214" s="178"/>
      <c r="HK214" s="178"/>
      <c r="HL214" s="178"/>
      <c r="HM214" s="178"/>
      <c r="HN214" s="178"/>
      <c r="HO214" s="178"/>
      <c r="HP214" s="178"/>
      <c r="HQ214" s="178"/>
      <c r="HR214" s="178"/>
      <c r="HS214" s="178"/>
      <c r="HT214" s="178"/>
      <c r="HU214" s="178"/>
      <c r="HV214" s="178"/>
      <c r="HW214" s="178"/>
      <c r="HX214" s="178"/>
      <c r="HY214" s="178"/>
      <c r="HZ214" s="178"/>
      <c r="IA214" s="178"/>
      <c r="IB214" s="178"/>
      <c r="IC214" s="178"/>
      <c r="ID214" s="178"/>
      <c r="IE214" s="178"/>
      <c r="IF214" s="178"/>
      <c r="IG214" s="178"/>
      <c r="IH214" s="178"/>
      <c r="II214" s="178"/>
      <c r="IJ214" s="178"/>
      <c r="IK214" s="178"/>
      <c r="IL214" s="178"/>
      <c r="IM214" s="178"/>
      <c r="IN214" s="178"/>
      <c r="IO214" s="178"/>
      <c r="IP214" s="178"/>
      <c r="IQ214" s="178"/>
      <c r="IR214" s="178"/>
      <c r="IS214" s="178"/>
      <c r="IT214" s="178"/>
      <c r="IU214" s="178"/>
    </row>
    <row r="215" spans="1:255" s="190" customFormat="1" ht="12.75">
      <c r="A215" s="193"/>
      <c r="B215" s="193"/>
      <c r="C215" s="193"/>
      <c r="D215" s="194"/>
      <c r="E215" s="193"/>
      <c r="F215" s="193"/>
      <c r="G215" s="193"/>
      <c r="H215" s="193"/>
      <c r="I215" s="193"/>
      <c r="J215" s="178"/>
      <c r="K215" s="205"/>
      <c r="L215" s="205"/>
      <c r="M215" s="205"/>
      <c r="N215" s="178"/>
      <c r="O215" s="179"/>
      <c r="P215" s="178"/>
      <c r="Q215" s="178"/>
      <c r="R215" s="178"/>
      <c r="S215" s="178"/>
      <c r="T215" s="178"/>
      <c r="U215" s="178"/>
      <c r="V215" s="178"/>
      <c r="W215" s="178"/>
      <c r="X215" s="178"/>
      <c r="Y215" s="178"/>
      <c r="Z215" s="178"/>
      <c r="AA215" s="178"/>
      <c r="AB215" s="178"/>
      <c r="AC215" s="178"/>
      <c r="AD215" s="178"/>
      <c r="AE215" s="178"/>
      <c r="AF215" s="178"/>
      <c r="AG215" s="178"/>
      <c r="AH215" s="178"/>
      <c r="AI215" s="178"/>
      <c r="AJ215" s="178"/>
      <c r="AK215" s="178"/>
      <c r="AL215" s="178"/>
      <c r="AM215" s="178"/>
      <c r="AN215" s="178"/>
      <c r="AO215" s="178"/>
      <c r="AP215" s="178"/>
      <c r="AQ215" s="178"/>
      <c r="AR215" s="178"/>
      <c r="AS215" s="178"/>
      <c r="AT215" s="178"/>
      <c r="AU215" s="178"/>
      <c r="AV215" s="178"/>
      <c r="AW215" s="178"/>
      <c r="AX215" s="178"/>
      <c r="AY215" s="178"/>
      <c r="AZ215" s="178"/>
      <c r="BA215" s="178"/>
      <c r="BB215" s="178"/>
      <c r="BC215" s="178"/>
      <c r="BD215" s="178"/>
      <c r="BE215" s="178"/>
      <c r="BF215" s="178"/>
      <c r="BG215" s="178"/>
      <c r="BH215" s="178"/>
      <c r="BI215" s="178"/>
      <c r="BJ215" s="178"/>
      <c r="BK215" s="178"/>
      <c r="BL215" s="178"/>
      <c r="BM215" s="178"/>
      <c r="BN215" s="178"/>
      <c r="BO215" s="178"/>
      <c r="BP215" s="178"/>
      <c r="BQ215" s="178"/>
      <c r="BR215" s="178"/>
      <c r="BS215" s="178"/>
      <c r="BT215" s="178"/>
      <c r="BU215" s="178"/>
      <c r="BV215" s="178"/>
      <c r="BW215" s="178"/>
      <c r="BX215" s="178"/>
      <c r="BY215" s="178"/>
      <c r="BZ215" s="178"/>
      <c r="CA215" s="178"/>
      <c r="CB215" s="178"/>
      <c r="CC215" s="178"/>
      <c r="CD215" s="178"/>
      <c r="CE215" s="178"/>
      <c r="CF215" s="178"/>
      <c r="CG215" s="178"/>
      <c r="CH215" s="178"/>
      <c r="CI215" s="178"/>
      <c r="CJ215" s="178"/>
      <c r="CK215" s="178"/>
      <c r="CL215" s="178"/>
      <c r="CM215" s="178"/>
      <c r="CN215" s="178"/>
      <c r="CO215" s="178"/>
      <c r="CP215" s="178"/>
      <c r="CQ215" s="178"/>
      <c r="CR215" s="178"/>
      <c r="CS215" s="178"/>
      <c r="CT215" s="178"/>
      <c r="CU215" s="178"/>
      <c r="CV215" s="178"/>
      <c r="CW215" s="178"/>
      <c r="CX215" s="178"/>
      <c r="CY215" s="178"/>
      <c r="CZ215" s="178"/>
      <c r="DA215" s="178"/>
      <c r="DB215" s="178"/>
      <c r="DC215" s="178"/>
      <c r="DD215" s="178"/>
      <c r="DE215" s="178"/>
      <c r="DF215" s="178"/>
      <c r="DG215" s="178"/>
      <c r="DH215" s="178"/>
      <c r="DI215" s="178"/>
      <c r="DJ215" s="178"/>
      <c r="DK215" s="178"/>
      <c r="DL215" s="178"/>
      <c r="DM215" s="178"/>
      <c r="DN215" s="178"/>
      <c r="DO215" s="178"/>
      <c r="DP215" s="178"/>
      <c r="DQ215" s="178"/>
      <c r="DR215" s="178"/>
      <c r="DS215" s="178"/>
      <c r="DT215" s="178"/>
      <c r="DU215" s="178"/>
      <c r="DV215" s="178"/>
      <c r="DW215" s="178"/>
      <c r="DX215" s="178"/>
      <c r="DY215" s="178"/>
      <c r="DZ215" s="178"/>
      <c r="EA215" s="178"/>
      <c r="EB215" s="178"/>
      <c r="EC215" s="178"/>
      <c r="ED215" s="178"/>
      <c r="EE215" s="178"/>
      <c r="EF215" s="178"/>
      <c r="EG215" s="178"/>
      <c r="EH215" s="178"/>
      <c r="EI215" s="178"/>
      <c r="EJ215" s="178"/>
      <c r="EK215" s="178"/>
      <c r="EL215" s="178"/>
      <c r="EM215" s="178"/>
      <c r="EN215" s="178"/>
      <c r="EO215" s="178"/>
      <c r="EP215" s="178"/>
      <c r="EQ215" s="178"/>
      <c r="ER215" s="178"/>
      <c r="ES215" s="178"/>
      <c r="ET215" s="178"/>
      <c r="EU215" s="178"/>
      <c r="EV215" s="178"/>
      <c r="EW215" s="178"/>
      <c r="EX215" s="178"/>
      <c r="EY215" s="178"/>
      <c r="EZ215" s="178"/>
      <c r="FA215" s="178"/>
      <c r="FB215" s="178"/>
      <c r="FC215" s="178"/>
      <c r="FD215" s="178"/>
      <c r="FE215" s="178"/>
      <c r="FF215" s="178"/>
      <c r="FG215" s="178"/>
      <c r="FH215" s="178"/>
      <c r="FI215" s="178"/>
      <c r="FJ215" s="178"/>
      <c r="FK215" s="178"/>
      <c r="FL215" s="178"/>
      <c r="FM215" s="178"/>
      <c r="FN215" s="178"/>
      <c r="FO215" s="178"/>
      <c r="FP215" s="178"/>
      <c r="FQ215" s="178"/>
      <c r="FR215" s="178"/>
      <c r="FS215" s="178"/>
      <c r="FT215" s="178"/>
      <c r="FU215" s="178"/>
      <c r="FV215" s="178"/>
      <c r="FW215" s="178"/>
      <c r="FX215" s="178"/>
      <c r="FY215" s="178"/>
      <c r="FZ215" s="178"/>
      <c r="GA215" s="178"/>
      <c r="GB215" s="178"/>
      <c r="GC215" s="178"/>
      <c r="GD215" s="178"/>
      <c r="GE215" s="178"/>
      <c r="GF215" s="178"/>
      <c r="GG215" s="178"/>
      <c r="GH215" s="178"/>
      <c r="GI215" s="178"/>
      <c r="GJ215" s="178"/>
      <c r="GK215" s="178"/>
      <c r="GL215" s="178"/>
      <c r="GM215" s="178"/>
      <c r="GN215" s="178"/>
      <c r="GO215" s="178"/>
      <c r="GP215" s="178"/>
      <c r="GQ215" s="178"/>
      <c r="GR215" s="178"/>
      <c r="GS215" s="178"/>
      <c r="GT215" s="178"/>
      <c r="GU215" s="178"/>
      <c r="GV215" s="178"/>
      <c r="GW215" s="178"/>
      <c r="GX215" s="178"/>
      <c r="GY215" s="178"/>
      <c r="GZ215" s="178"/>
      <c r="HA215" s="178"/>
      <c r="HB215" s="178"/>
      <c r="HC215" s="178"/>
      <c r="HD215" s="178"/>
      <c r="HE215" s="178"/>
      <c r="HF215" s="178"/>
      <c r="HG215" s="178"/>
      <c r="HH215" s="178"/>
      <c r="HI215" s="178"/>
      <c r="HJ215" s="178"/>
      <c r="HK215" s="178"/>
      <c r="HL215" s="178"/>
      <c r="HM215" s="178"/>
      <c r="HN215" s="178"/>
      <c r="HO215" s="178"/>
      <c r="HP215" s="178"/>
      <c r="HQ215" s="178"/>
      <c r="HR215" s="178"/>
      <c r="HS215" s="178"/>
      <c r="HT215" s="178"/>
      <c r="HU215" s="178"/>
      <c r="HV215" s="178"/>
      <c r="HW215" s="178"/>
      <c r="HX215" s="178"/>
      <c r="HY215" s="178"/>
      <c r="HZ215" s="178"/>
      <c r="IA215" s="178"/>
      <c r="IB215" s="178"/>
      <c r="IC215" s="178"/>
      <c r="ID215" s="178"/>
      <c r="IE215" s="178"/>
      <c r="IF215" s="178"/>
      <c r="IG215" s="178"/>
      <c r="IH215" s="178"/>
      <c r="II215" s="178"/>
      <c r="IJ215" s="178"/>
      <c r="IK215" s="178"/>
      <c r="IL215" s="178"/>
      <c r="IM215" s="178"/>
      <c r="IN215" s="178"/>
      <c r="IO215" s="178"/>
      <c r="IP215" s="178"/>
      <c r="IQ215" s="178"/>
      <c r="IR215" s="178"/>
      <c r="IS215" s="178"/>
      <c r="IT215" s="178"/>
      <c r="IU215" s="178"/>
    </row>
    <row r="216" spans="1:255" s="190" customFormat="1" ht="12.75">
      <c r="A216" s="193"/>
      <c r="B216" s="193"/>
      <c r="C216" s="193"/>
      <c r="D216" s="194"/>
      <c r="E216" s="193"/>
      <c r="F216" s="193"/>
      <c r="G216" s="193"/>
      <c r="H216" s="193"/>
      <c r="I216" s="193"/>
      <c r="J216" s="178"/>
      <c r="K216" s="205"/>
      <c r="L216" s="205"/>
      <c r="M216" s="205"/>
      <c r="N216" s="178"/>
      <c r="O216" s="179"/>
      <c r="P216" s="178"/>
      <c r="Q216" s="178"/>
      <c r="R216" s="178"/>
      <c r="S216" s="178"/>
      <c r="T216" s="178"/>
      <c r="U216" s="178"/>
      <c r="V216" s="178"/>
      <c r="W216" s="178"/>
      <c r="X216" s="178"/>
      <c r="Y216" s="178"/>
      <c r="Z216" s="178"/>
      <c r="AA216" s="178"/>
      <c r="AB216" s="178"/>
      <c r="AC216" s="178"/>
      <c r="AD216" s="178"/>
      <c r="AE216" s="178"/>
      <c r="AF216" s="178"/>
      <c r="AG216" s="178"/>
      <c r="AH216" s="178"/>
      <c r="AI216" s="178"/>
      <c r="AJ216" s="178"/>
      <c r="AK216" s="178"/>
      <c r="AL216" s="178"/>
      <c r="AM216" s="178"/>
      <c r="AN216" s="178"/>
      <c r="AO216" s="178"/>
      <c r="AP216" s="178"/>
      <c r="AQ216" s="178"/>
      <c r="AR216" s="178"/>
      <c r="AS216" s="178"/>
      <c r="AT216" s="178"/>
      <c r="AU216" s="178"/>
      <c r="AV216" s="178"/>
      <c r="AW216" s="178"/>
      <c r="AX216" s="178"/>
      <c r="AY216" s="178"/>
      <c r="AZ216" s="178"/>
      <c r="BA216" s="178"/>
      <c r="BB216" s="178"/>
      <c r="BC216" s="178"/>
      <c r="BD216" s="178"/>
      <c r="BE216" s="178"/>
      <c r="BF216" s="178"/>
      <c r="BG216" s="178"/>
      <c r="BH216" s="178"/>
      <c r="BI216" s="178"/>
      <c r="BJ216" s="178"/>
      <c r="BK216" s="178"/>
      <c r="BL216" s="178"/>
      <c r="BM216" s="178"/>
      <c r="BN216" s="178"/>
      <c r="BO216" s="178"/>
      <c r="BP216" s="178"/>
      <c r="BQ216" s="178"/>
      <c r="BR216" s="178"/>
      <c r="BS216" s="178"/>
      <c r="BT216" s="178"/>
      <c r="BU216" s="178"/>
      <c r="BV216" s="178"/>
      <c r="BW216" s="178"/>
      <c r="BX216" s="178"/>
      <c r="BY216" s="178"/>
      <c r="BZ216" s="178"/>
      <c r="CA216" s="178"/>
      <c r="CB216" s="178"/>
      <c r="CC216" s="178"/>
      <c r="CD216" s="178"/>
      <c r="CE216" s="178"/>
      <c r="CF216" s="178"/>
      <c r="CG216" s="178"/>
      <c r="CH216" s="178"/>
      <c r="CI216" s="178"/>
      <c r="CJ216" s="178"/>
      <c r="CK216" s="178"/>
      <c r="CL216" s="178"/>
      <c r="CM216" s="178"/>
      <c r="CN216" s="178"/>
      <c r="CO216" s="178"/>
      <c r="CP216" s="178"/>
      <c r="CQ216" s="178"/>
      <c r="CR216" s="178"/>
      <c r="CS216" s="178"/>
      <c r="CT216" s="178"/>
      <c r="CU216" s="178"/>
      <c r="CV216" s="178"/>
      <c r="CW216" s="178"/>
      <c r="CX216" s="178"/>
      <c r="CY216" s="178"/>
      <c r="CZ216" s="178"/>
      <c r="DA216" s="178"/>
      <c r="DB216" s="178"/>
      <c r="DC216" s="178"/>
      <c r="DD216" s="178"/>
      <c r="DE216" s="178"/>
      <c r="DF216" s="178"/>
      <c r="DG216" s="178"/>
      <c r="DH216" s="178"/>
      <c r="DI216" s="178"/>
      <c r="DJ216" s="178"/>
      <c r="DK216" s="178"/>
      <c r="DL216" s="178"/>
      <c r="DM216" s="178"/>
      <c r="DN216" s="178"/>
      <c r="DO216" s="178"/>
      <c r="DP216" s="178"/>
      <c r="DQ216" s="178"/>
      <c r="DR216" s="178"/>
      <c r="DS216" s="178"/>
      <c r="DT216" s="178"/>
      <c r="DU216" s="178"/>
      <c r="DV216" s="178"/>
      <c r="DW216" s="178"/>
      <c r="DX216" s="178"/>
      <c r="DY216" s="178"/>
      <c r="DZ216" s="178"/>
      <c r="EA216" s="178"/>
      <c r="EB216" s="178"/>
      <c r="EC216" s="178"/>
      <c r="ED216" s="178"/>
      <c r="EE216" s="178"/>
      <c r="EF216" s="178"/>
      <c r="EG216" s="178"/>
      <c r="EH216" s="178"/>
      <c r="EI216" s="178"/>
      <c r="EJ216" s="178"/>
      <c r="EK216" s="178"/>
      <c r="EL216" s="178"/>
      <c r="EM216" s="178"/>
      <c r="EN216" s="178"/>
      <c r="EO216" s="178"/>
      <c r="EP216" s="178"/>
      <c r="EQ216" s="178"/>
      <c r="ER216" s="178"/>
      <c r="ES216" s="178"/>
      <c r="ET216" s="178"/>
      <c r="EU216" s="178"/>
      <c r="EV216" s="178"/>
      <c r="EW216" s="178"/>
      <c r="EX216" s="178"/>
      <c r="EY216" s="178"/>
      <c r="EZ216" s="178"/>
      <c r="FA216" s="178"/>
      <c r="FB216" s="178"/>
      <c r="FC216" s="178"/>
      <c r="FD216" s="178"/>
      <c r="FE216" s="178"/>
      <c r="FF216" s="178"/>
      <c r="FG216" s="178"/>
      <c r="FH216" s="178"/>
      <c r="FI216" s="178"/>
      <c r="FJ216" s="178"/>
      <c r="FK216" s="178"/>
      <c r="FL216" s="178"/>
      <c r="FM216" s="178"/>
      <c r="FN216" s="178"/>
      <c r="FO216" s="178"/>
      <c r="FP216" s="178"/>
      <c r="FQ216" s="178"/>
      <c r="FR216" s="178"/>
      <c r="FS216" s="178"/>
      <c r="FT216" s="178"/>
      <c r="FU216" s="178"/>
      <c r="FV216" s="178"/>
      <c r="FW216" s="178"/>
      <c r="FX216" s="178"/>
      <c r="FY216" s="178"/>
      <c r="FZ216" s="178"/>
      <c r="GA216" s="178"/>
      <c r="GB216" s="178"/>
      <c r="GC216" s="178"/>
      <c r="GD216" s="178"/>
      <c r="GE216" s="178"/>
      <c r="GF216" s="178"/>
      <c r="GG216" s="178"/>
      <c r="GH216" s="178"/>
      <c r="GI216" s="178"/>
      <c r="GJ216" s="178"/>
      <c r="GK216" s="178"/>
      <c r="GL216" s="178"/>
      <c r="GM216" s="178"/>
      <c r="GN216" s="178"/>
      <c r="GO216" s="178"/>
      <c r="GP216" s="178"/>
      <c r="GQ216" s="178"/>
      <c r="GR216" s="178"/>
      <c r="GS216" s="178"/>
      <c r="GT216" s="178"/>
      <c r="GU216" s="178"/>
      <c r="GV216" s="178"/>
      <c r="GW216" s="178"/>
      <c r="GX216" s="178"/>
      <c r="GY216" s="178"/>
      <c r="GZ216" s="178"/>
      <c r="HA216" s="178"/>
      <c r="HB216" s="178"/>
      <c r="HC216" s="178"/>
      <c r="HD216" s="178"/>
      <c r="HE216" s="178"/>
      <c r="HF216" s="178"/>
      <c r="HG216" s="178"/>
      <c r="HH216" s="178"/>
      <c r="HI216" s="178"/>
      <c r="HJ216" s="178"/>
      <c r="HK216" s="178"/>
      <c r="HL216" s="178"/>
      <c r="HM216" s="178"/>
      <c r="HN216" s="178"/>
      <c r="HO216" s="178"/>
      <c r="HP216" s="178"/>
      <c r="HQ216" s="178"/>
      <c r="HR216" s="178"/>
      <c r="HS216" s="178"/>
      <c r="HT216" s="178"/>
      <c r="HU216" s="178"/>
      <c r="HV216" s="178"/>
      <c r="HW216" s="178"/>
      <c r="HX216" s="178"/>
      <c r="HY216" s="178"/>
      <c r="HZ216" s="178"/>
      <c r="IA216" s="178"/>
      <c r="IB216" s="178"/>
      <c r="IC216" s="178"/>
      <c r="ID216" s="178"/>
      <c r="IE216" s="178"/>
      <c r="IF216" s="178"/>
      <c r="IG216" s="178"/>
      <c r="IH216" s="178"/>
      <c r="II216" s="178"/>
      <c r="IJ216" s="178"/>
      <c r="IK216" s="178"/>
      <c r="IL216" s="178"/>
      <c r="IM216" s="178"/>
      <c r="IN216" s="178"/>
      <c r="IO216" s="178"/>
      <c r="IP216" s="178"/>
      <c r="IQ216" s="178"/>
      <c r="IR216" s="178"/>
      <c r="IS216" s="178"/>
      <c r="IT216" s="178"/>
      <c r="IU216" s="178"/>
    </row>
  </sheetData>
  <sheetProtection/>
  <autoFilter ref="A10:IU167"/>
  <mergeCells count="22">
    <mergeCell ref="K9:K11"/>
    <mergeCell ref="D10:D11"/>
    <mergeCell ref="E10:E11"/>
    <mergeCell ref="F10:F11"/>
    <mergeCell ref="G10:G11"/>
    <mergeCell ref="I10:I11"/>
    <mergeCell ref="A9:A11"/>
    <mergeCell ref="B9:I9"/>
    <mergeCell ref="J9:J11"/>
    <mergeCell ref="B10:B11"/>
    <mergeCell ref="C10:C11"/>
    <mergeCell ref="H10:H11"/>
    <mergeCell ref="P9:P11"/>
    <mergeCell ref="N9:N11"/>
    <mergeCell ref="O9:O11"/>
    <mergeCell ref="L9:L11"/>
    <mergeCell ref="M9:M11"/>
    <mergeCell ref="K1:M1"/>
    <mergeCell ref="K2:M2"/>
    <mergeCell ref="K3:M3"/>
    <mergeCell ref="K4:M4"/>
    <mergeCell ref="J7:K7"/>
  </mergeCells>
  <printOptions/>
  <pageMargins left="0.7874015748031497" right="0.3937007874015748" top="0.3937007874015748" bottom="0.3937007874015748" header="0.5118110236220472" footer="0.5118110236220472"/>
  <pageSetup horizontalDpi="600" verticalDpi="600" orientation="portrait" paperSize="9" scale="62" r:id="rId1"/>
  <rowBreaks count="1" manualBreakCount="1">
    <brk id="30" max="12" man="1"/>
  </rowBreaks>
</worksheet>
</file>

<file path=xl/worksheets/sheet6.xml><?xml version="1.0" encoding="utf-8"?>
<worksheet xmlns="http://schemas.openxmlformats.org/spreadsheetml/2006/main" xmlns:r="http://schemas.openxmlformats.org/officeDocument/2006/relationships">
  <sheetPr>
    <tabColor theme="5" tint="0.5999900102615356"/>
    <pageSetUpPr fitToPage="1"/>
  </sheetPr>
  <dimension ref="A1:F63"/>
  <sheetViews>
    <sheetView view="pageBreakPreview" zoomScale="75" zoomScaleSheetLayoutView="75" zoomScalePageLayoutView="0" workbookViewId="0" topLeftCell="A1">
      <selection activeCell="F65" sqref="F65"/>
    </sheetView>
  </sheetViews>
  <sheetFormatPr defaultColWidth="12.7109375" defaultRowHeight="15"/>
  <cols>
    <col min="1" max="1" width="7.7109375" style="172" customWidth="1"/>
    <col min="2" max="2" width="59.00390625" style="172" customWidth="1"/>
    <col min="3" max="3" width="18.8515625" style="242" customWidth="1"/>
    <col min="4" max="5" width="18.8515625" style="243" customWidth="1"/>
    <col min="6" max="6" width="17.7109375" style="243" customWidth="1"/>
    <col min="7" max="16384" width="12.7109375" style="172" customWidth="1"/>
  </cols>
  <sheetData>
    <row r="1" spans="1:6" ht="12.75">
      <c r="A1" s="206"/>
      <c r="B1" s="206"/>
      <c r="C1" s="206"/>
      <c r="D1" s="207"/>
      <c r="E1" s="469" t="s">
        <v>401</v>
      </c>
      <c r="F1" s="469"/>
    </row>
    <row r="2" spans="1:6" ht="12.75">
      <c r="A2" s="206"/>
      <c r="B2" s="206"/>
      <c r="C2" s="206"/>
      <c r="D2" s="207"/>
      <c r="E2" s="207"/>
      <c r="F2" s="341" t="s">
        <v>1523</v>
      </c>
    </row>
    <row r="3" spans="1:6" ht="12.75">
      <c r="A3" s="206"/>
      <c r="B3" s="206"/>
      <c r="C3" s="206"/>
      <c r="D3" s="207"/>
      <c r="E3" s="468" t="s">
        <v>422</v>
      </c>
      <c r="F3" s="468"/>
    </row>
    <row r="4" spans="1:6" ht="12.75">
      <c r="A4" s="206"/>
      <c r="B4" s="206"/>
      <c r="C4" s="463" t="s">
        <v>1531</v>
      </c>
      <c r="D4" s="463"/>
      <c r="E4" s="463"/>
      <c r="F4" s="463"/>
    </row>
    <row r="5" spans="1:6" ht="12.75">
      <c r="A5" s="206"/>
      <c r="B5" s="206"/>
      <c r="C5" s="209"/>
      <c r="D5" s="210"/>
      <c r="E5" s="210"/>
      <c r="F5" s="208"/>
    </row>
    <row r="6" spans="1:6" ht="45.75" customHeight="1">
      <c r="A6" s="464" t="s">
        <v>1530</v>
      </c>
      <c r="B6" s="465"/>
      <c r="C6" s="465"/>
      <c r="D6" s="465"/>
      <c r="E6" s="465"/>
      <c r="F6" s="465"/>
    </row>
    <row r="7" spans="1:6" ht="12.75">
      <c r="A7" s="466"/>
      <c r="B7" s="467"/>
      <c r="C7" s="467"/>
      <c r="D7" s="467"/>
      <c r="E7" s="467"/>
      <c r="F7" s="467"/>
    </row>
    <row r="8" spans="1:6" ht="12.75">
      <c r="A8" s="155"/>
      <c r="B8" s="211"/>
      <c r="C8" s="212"/>
      <c r="D8" s="213"/>
      <c r="E8" s="213"/>
      <c r="F8" s="208" t="s">
        <v>378</v>
      </c>
    </row>
    <row r="9" spans="1:6" s="218" customFormat="1" ht="25.5">
      <c r="A9" s="214" t="s">
        <v>930</v>
      </c>
      <c r="B9" s="215" t="s">
        <v>943</v>
      </c>
      <c r="C9" s="216" t="s">
        <v>21</v>
      </c>
      <c r="D9" s="217" t="s">
        <v>1463</v>
      </c>
      <c r="E9" s="217" t="s">
        <v>1464</v>
      </c>
      <c r="F9" s="217" t="s">
        <v>1522</v>
      </c>
    </row>
    <row r="10" spans="1:6" s="223" customFormat="1" ht="12.75">
      <c r="A10" s="219"/>
      <c r="B10" s="220">
        <v>1</v>
      </c>
      <c r="C10" s="221">
        <v>2</v>
      </c>
      <c r="D10" s="222">
        <v>3</v>
      </c>
      <c r="E10" s="222">
        <v>4</v>
      </c>
      <c r="F10" s="222">
        <v>5</v>
      </c>
    </row>
    <row r="11" spans="1:6" s="228" customFormat="1" ht="12.75">
      <c r="A11" s="224" t="s">
        <v>931</v>
      </c>
      <c r="B11" s="225" t="s">
        <v>935</v>
      </c>
      <c r="C11" s="226" t="s">
        <v>22</v>
      </c>
      <c r="D11" s="227">
        <f>SUM(D12:D18)</f>
        <v>38008947.8</v>
      </c>
      <c r="E11" s="227">
        <f>SUM(E12:E18)</f>
        <v>33011740.8</v>
      </c>
      <c r="F11" s="227">
        <f>SUM(F12:F18)</f>
        <v>31555174.8</v>
      </c>
    </row>
    <row r="12" spans="1:6" s="231" customFormat="1" ht="25.5">
      <c r="A12" s="224" t="s">
        <v>934</v>
      </c>
      <c r="B12" s="229" t="s">
        <v>49</v>
      </c>
      <c r="C12" s="174" t="s">
        <v>385</v>
      </c>
      <c r="D12" s="230">
        <f>'№6 вед 2019-2021'!G43</f>
        <v>1226522</v>
      </c>
      <c r="E12" s="230">
        <f>'№6 вед 2019-2021'!H43</f>
        <v>1226522</v>
      </c>
      <c r="F12" s="230">
        <f>'№6 вед 2019-2021'!I43</f>
        <v>1226522</v>
      </c>
    </row>
    <row r="13" spans="1:6" s="231" customFormat="1" ht="38.25">
      <c r="A13" s="224" t="s">
        <v>936</v>
      </c>
      <c r="B13" s="229" t="s">
        <v>942</v>
      </c>
      <c r="C13" s="174" t="s">
        <v>386</v>
      </c>
      <c r="D13" s="230">
        <f>'№6 вед 2019-2021'!G12</f>
        <v>2179214</v>
      </c>
      <c r="E13" s="230">
        <f>'№6 вед 2019-2021'!H12</f>
        <v>2179214</v>
      </c>
      <c r="F13" s="230">
        <f>'№6 вед 2019-2021'!I12</f>
        <v>2179214</v>
      </c>
    </row>
    <row r="14" spans="1:6" s="231" customFormat="1" ht="38.25">
      <c r="A14" s="224" t="s">
        <v>602</v>
      </c>
      <c r="B14" s="229" t="s">
        <v>709</v>
      </c>
      <c r="C14" s="174" t="s">
        <v>387</v>
      </c>
      <c r="D14" s="230">
        <f>'№6 вед 2019-2021'!G49</f>
        <v>21433055</v>
      </c>
      <c r="E14" s="230">
        <f>'№6 вед 2019-2021'!H49</f>
        <v>17166139</v>
      </c>
      <c r="F14" s="230">
        <f>'№6 вед 2019-2021'!I49</f>
        <v>16708774</v>
      </c>
    </row>
    <row r="15" spans="1:6" s="231" customFormat="1" ht="12.75">
      <c r="A15" s="224" t="s">
        <v>603</v>
      </c>
      <c r="B15" s="232" t="s">
        <v>1319</v>
      </c>
      <c r="C15" s="174" t="s">
        <v>1320</v>
      </c>
      <c r="D15" s="230">
        <f>'№6 вед 2019-2021'!G75</f>
        <v>1800</v>
      </c>
      <c r="E15" s="230">
        <f>'№6 вед 2019-2021'!H75</f>
        <v>2900</v>
      </c>
      <c r="F15" s="230">
        <f>'№6 вед 2019-2021'!I75</f>
        <v>0</v>
      </c>
    </row>
    <row r="16" spans="1:6" s="231" customFormat="1" ht="25.5">
      <c r="A16" s="224" t="s">
        <v>604</v>
      </c>
      <c r="B16" s="229" t="s">
        <v>920</v>
      </c>
      <c r="C16" s="174" t="s">
        <v>388</v>
      </c>
      <c r="D16" s="230">
        <f>'№6 вед 2019-2021'!G25+'№6 вед 2019-2021'!G441</f>
        <v>9400206.8</v>
      </c>
      <c r="E16" s="230">
        <f>'№6 вед 2019-2021'!H25+'№6 вед 2019-2021'!H441</f>
        <v>9199342.8</v>
      </c>
      <c r="F16" s="230">
        <f>'№6 вед 2019-2021'!I25+'№6 вед 2019-2021'!I441</f>
        <v>9186789.8</v>
      </c>
    </row>
    <row r="17" spans="1:6" s="231" customFormat="1" ht="12.75">
      <c r="A17" s="224" t="s">
        <v>605</v>
      </c>
      <c r="B17" s="229" t="s">
        <v>630</v>
      </c>
      <c r="C17" s="174" t="s">
        <v>1049</v>
      </c>
      <c r="D17" s="230">
        <f>'№6 вед 2019-2021'!G81</f>
        <v>200000</v>
      </c>
      <c r="E17" s="230">
        <f>'№6 вед 2019-2021'!H81</f>
        <v>200000</v>
      </c>
      <c r="F17" s="230">
        <f>'№6 вед 2019-2021'!I81</f>
        <v>200000</v>
      </c>
    </row>
    <row r="18" spans="1:6" s="231" customFormat="1" ht="12.75">
      <c r="A18" s="224" t="s">
        <v>606</v>
      </c>
      <c r="B18" s="233" t="s">
        <v>221</v>
      </c>
      <c r="C18" s="174" t="s">
        <v>807</v>
      </c>
      <c r="D18" s="230">
        <f>'№6 вед 2019-2021'!G87+'№6 вед 2019-2021'!G458</f>
        <v>3568150</v>
      </c>
      <c r="E18" s="230">
        <f>'№6 вед 2019-2021'!H87+'№6 вед 2019-2021'!H458</f>
        <v>3037623</v>
      </c>
      <c r="F18" s="230">
        <f>'№6 вед 2019-2021'!I87+'№6 вед 2019-2021'!I458</f>
        <v>2053875</v>
      </c>
    </row>
    <row r="19" spans="1:6" s="228" customFormat="1" ht="12.75">
      <c r="A19" s="224" t="s">
        <v>607</v>
      </c>
      <c r="B19" s="234" t="s">
        <v>830</v>
      </c>
      <c r="C19" s="226" t="s">
        <v>70</v>
      </c>
      <c r="D19" s="227">
        <f>D20</f>
        <v>678300</v>
      </c>
      <c r="E19" s="227">
        <f>E20</f>
        <v>709900</v>
      </c>
      <c r="F19" s="227">
        <f>F20</f>
        <v>0</v>
      </c>
    </row>
    <row r="20" spans="1:6" s="231" customFormat="1" ht="12.75">
      <c r="A20" s="224" t="s">
        <v>608</v>
      </c>
      <c r="B20" s="229" t="s">
        <v>69</v>
      </c>
      <c r="C20" s="174" t="s">
        <v>71</v>
      </c>
      <c r="D20" s="230">
        <f>'№6 вед 2019-2021'!G465</f>
        <v>678300</v>
      </c>
      <c r="E20" s="230">
        <f>'№6 вед 2019-2021'!H464</f>
        <v>709900</v>
      </c>
      <c r="F20" s="230">
        <f>'№6 вед 2019-2021'!I465</f>
        <v>0</v>
      </c>
    </row>
    <row r="21" spans="1:6" s="235" customFormat="1" ht="12.75">
      <c r="A21" s="224" t="s">
        <v>609</v>
      </c>
      <c r="B21" s="234" t="s">
        <v>839</v>
      </c>
      <c r="C21" s="226" t="s">
        <v>437</v>
      </c>
      <c r="D21" s="227">
        <f>D22</f>
        <v>2488529</v>
      </c>
      <c r="E21" s="227">
        <f>E22</f>
        <v>1920873</v>
      </c>
      <c r="F21" s="227">
        <f>F22</f>
        <v>1864464</v>
      </c>
    </row>
    <row r="22" spans="1:6" s="206" customFormat="1" ht="25.5">
      <c r="A22" s="224" t="s">
        <v>610</v>
      </c>
      <c r="B22" s="229" t="s">
        <v>838</v>
      </c>
      <c r="C22" s="174" t="s">
        <v>910</v>
      </c>
      <c r="D22" s="230">
        <f>'№6 вед 2019-2021'!G129</f>
        <v>2488529</v>
      </c>
      <c r="E22" s="230">
        <f>'№6 вед 2019-2021'!H129</f>
        <v>1920873</v>
      </c>
      <c r="F22" s="230">
        <f>'№6 вед 2019-2021'!I129</f>
        <v>1864464</v>
      </c>
    </row>
    <row r="23" spans="1:6" s="228" customFormat="1" ht="12.75">
      <c r="A23" s="224" t="s">
        <v>611</v>
      </c>
      <c r="B23" s="225" t="s">
        <v>634</v>
      </c>
      <c r="C23" s="226" t="s">
        <v>23</v>
      </c>
      <c r="D23" s="227">
        <f>D24+D25+D26</f>
        <v>17975700</v>
      </c>
      <c r="E23" s="227">
        <f>E24+E25+E26</f>
        <v>17967500</v>
      </c>
      <c r="F23" s="227">
        <f>F24+F25+F26</f>
        <v>17962400</v>
      </c>
    </row>
    <row r="24" spans="1:6" s="231" customFormat="1" ht="12.75">
      <c r="A24" s="224" t="s">
        <v>612</v>
      </c>
      <c r="B24" s="229" t="s">
        <v>635</v>
      </c>
      <c r="C24" s="174" t="s">
        <v>389</v>
      </c>
      <c r="D24" s="230">
        <f>'№6 вед 2019-2021'!G140</f>
        <v>1779100</v>
      </c>
      <c r="E24" s="230">
        <f>'№6 вед 2019-2021'!H140</f>
        <v>1770900</v>
      </c>
      <c r="F24" s="230">
        <f>'№6 вед 2019-2021'!I140</f>
        <v>1765800</v>
      </c>
    </row>
    <row r="25" spans="1:6" s="231" customFormat="1" ht="12.75">
      <c r="A25" s="224" t="s">
        <v>613</v>
      </c>
      <c r="B25" s="229" t="s">
        <v>1048</v>
      </c>
      <c r="C25" s="174" t="s">
        <v>390</v>
      </c>
      <c r="D25" s="230">
        <f>'№6 вед 2019-2021'!G152</f>
        <v>15725000</v>
      </c>
      <c r="E25" s="230">
        <f>'№6 вед 2019-2021'!H152</f>
        <v>15725000</v>
      </c>
      <c r="F25" s="230">
        <f>'№6 вед 2019-2021'!I152</f>
        <v>15725000</v>
      </c>
    </row>
    <row r="26" spans="1:6" s="231" customFormat="1" ht="12.75">
      <c r="A26" s="224" t="s">
        <v>615</v>
      </c>
      <c r="B26" s="229" t="s">
        <v>798</v>
      </c>
      <c r="C26" s="174" t="s">
        <v>391</v>
      </c>
      <c r="D26" s="230">
        <f>'№6 вед 2019-2021'!G161</f>
        <v>471600</v>
      </c>
      <c r="E26" s="230">
        <f>'№6 вед 2019-2021'!H161</f>
        <v>471600</v>
      </c>
      <c r="F26" s="230">
        <f>'№6 вед 2019-2021'!I161</f>
        <v>471600</v>
      </c>
    </row>
    <row r="27" spans="1:6" s="231" customFormat="1" ht="12.75">
      <c r="A27" s="224" t="s">
        <v>631</v>
      </c>
      <c r="B27" s="225" t="s">
        <v>497</v>
      </c>
      <c r="C27" s="226" t="s">
        <v>24</v>
      </c>
      <c r="D27" s="227">
        <f>D28+D29</f>
        <v>7548900</v>
      </c>
      <c r="E27" s="227">
        <f>E28+E29</f>
        <v>7575900</v>
      </c>
      <c r="F27" s="227">
        <f>F28+F29</f>
        <v>7575900</v>
      </c>
    </row>
    <row r="28" spans="1:6" s="231" customFormat="1" ht="12.75">
      <c r="A28" s="224" t="s">
        <v>632</v>
      </c>
      <c r="B28" s="236" t="s">
        <v>1103</v>
      </c>
      <c r="C28" s="174" t="s">
        <v>1104</v>
      </c>
      <c r="D28" s="230">
        <f>'№6 вед 2019-2021'!G182</f>
        <v>42000</v>
      </c>
      <c r="E28" s="230">
        <f>'№6 вед 2019-2021'!H182</f>
        <v>69000</v>
      </c>
      <c r="F28" s="230">
        <f>'№6 вед 2019-2021'!I182</f>
        <v>69000</v>
      </c>
    </row>
    <row r="29" spans="1:6" s="231" customFormat="1" ht="12.75">
      <c r="A29" s="224" t="s">
        <v>633</v>
      </c>
      <c r="B29" s="229" t="s">
        <v>748</v>
      </c>
      <c r="C29" s="224" t="s">
        <v>778</v>
      </c>
      <c r="D29" s="237">
        <f>'№6 вед 2019-2021'!G188</f>
        <v>7506900</v>
      </c>
      <c r="E29" s="237">
        <f>'№6 вед 2019-2021'!H188</f>
        <v>7506900</v>
      </c>
      <c r="F29" s="237">
        <f>'№6 вед 2019-2021'!I188</f>
        <v>7506900</v>
      </c>
    </row>
    <row r="30" spans="1:6" s="228" customFormat="1" ht="12.75">
      <c r="A30" s="224" t="s">
        <v>405</v>
      </c>
      <c r="B30" s="225" t="s">
        <v>601</v>
      </c>
      <c r="C30" s="226" t="s">
        <v>25</v>
      </c>
      <c r="D30" s="227">
        <f>D31+D32+D33+D34+D35</f>
        <v>308084573</v>
      </c>
      <c r="E30" s="227">
        <f>E31+E32+E33+E34+E35</f>
        <v>283130361</v>
      </c>
      <c r="F30" s="227">
        <f>F31+F32+F33+F34+F35</f>
        <v>280486311</v>
      </c>
    </row>
    <row r="31" spans="1:6" s="231" customFormat="1" ht="12.75">
      <c r="A31" s="224" t="s">
        <v>636</v>
      </c>
      <c r="B31" s="229" t="s">
        <v>445</v>
      </c>
      <c r="C31" s="174" t="s">
        <v>392</v>
      </c>
      <c r="D31" s="230">
        <f>'№6 вед 2019-2021'!G320</f>
        <v>54736556</v>
      </c>
      <c r="E31" s="230">
        <f>'№6 вед 2019-2021'!H320</f>
        <v>50669595</v>
      </c>
      <c r="F31" s="230">
        <f>'№6 вед 2019-2021'!I320</f>
        <v>49669595</v>
      </c>
    </row>
    <row r="32" spans="1:6" s="231" customFormat="1" ht="12.75">
      <c r="A32" s="224" t="s">
        <v>1045</v>
      </c>
      <c r="B32" s="229" t="s">
        <v>415</v>
      </c>
      <c r="C32" s="174" t="s">
        <v>393</v>
      </c>
      <c r="D32" s="230">
        <f>'№6 вед 2019-2021'!G332</f>
        <v>218313059</v>
      </c>
      <c r="E32" s="230">
        <f>'№6 вед 2019-2021'!H332</f>
        <v>205073805</v>
      </c>
      <c r="F32" s="230">
        <f>'№6 вед 2019-2021'!I332</f>
        <v>202623605</v>
      </c>
    </row>
    <row r="33" spans="1:6" s="231" customFormat="1" ht="12.75">
      <c r="A33" s="224" t="s">
        <v>1046</v>
      </c>
      <c r="B33" s="236" t="s">
        <v>1143</v>
      </c>
      <c r="C33" s="174" t="s">
        <v>1144</v>
      </c>
      <c r="D33" s="230">
        <f>'№6 вед 2019-2021'!G203+'№6 вед 2019-2021'!G363</f>
        <v>11367186</v>
      </c>
      <c r="E33" s="230">
        <f>'№6 вед 2019-2021'!H203+'№6 вед 2019-2021'!H363</f>
        <v>9172996</v>
      </c>
      <c r="F33" s="230">
        <f>'№6 вед 2019-2021'!I363+'№6 вед 2019-2021'!I203</f>
        <v>8934084</v>
      </c>
    </row>
    <row r="34" spans="1:6" s="231" customFormat="1" ht="12.75">
      <c r="A34" s="224" t="s">
        <v>1047</v>
      </c>
      <c r="B34" s="229" t="s">
        <v>1145</v>
      </c>
      <c r="C34" s="174" t="s">
        <v>394</v>
      </c>
      <c r="D34" s="230">
        <f>'№6 вед 2019-2021'!G209+'№6 вед 2019-2021'!G372</f>
        <v>3283082</v>
      </c>
      <c r="E34" s="230">
        <f>'№6 вед 2019-2021'!H209+'№6 вед 2019-2021'!H372</f>
        <v>3035463</v>
      </c>
      <c r="F34" s="230">
        <f>'№6 вед 2019-2021'!I372+'№6 вед 2019-2021'!I209</f>
        <v>2937120</v>
      </c>
    </row>
    <row r="35" spans="1:6" s="231" customFormat="1" ht="12.75">
      <c r="A35" s="224" t="s">
        <v>944</v>
      </c>
      <c r="B35" s="229" t="s">
        <v>416</v>
      </c>
      <c r="C35" s="174" t="s">
        <v>395</v>
      </c>
      <c r="D35" s="230">
        <f>'№6 вед 2019-2021'!G390</f>
        <v>20384690</v>
      </c>
      <c r="E35" s="230">
        <f>'№6 вед 2019-2021'!H390</f>
        <v>15178502</v>
      </c>
      <c r="F35" s="230">
        <f>'№6 вед 2019-2021'!I390</f>
        <v>16321907</v>
      </c>
    </row>
    <row r="36" spans="1:6" s="228" customFormat="1" ht="12.75">
      <c r="A36" s="224" t="s">
        <v>797</v>
      </c>
      <c r="B36" s="234" t="s">
        <v>808</v>
      </c>
      <c r="C36" s="226" t="s">
        <v>26</v>
      </c>
      <c r="D36" s="227">
        <f>D37+D38</f>
        <v>57904956</v>
      </c>
      <c r="E36" s="227">
        <f>E37+E38</f>
        <v>50070511</v>
      </c>
      <c r="F36" s="227">
        <f>F37+F38</f>
        <v>48186511</v>
      </c>
    </row>
    <row r="37" spans="1:6" s="231" customFormat="1" ht="12.75">
      <c r="A37" s="224" t="s">
        <v>406</v>
      </c>
      <c r="B37" s="229" t="s">
        <v>420</v>
      </c>
      <c r="C37" s="174" t="s">
        <v>396</v>
      </c>
      <c r="D37" s="230">
        <f>'№6 вед 2019-2021'!G229</f>
        <v>40480886</v>
      </c>
      <c r="E37" s="230">
        <f>'№6 вед 2019-2021'!H229</f>
        <v>34500743</v>
      </c>
      <c r="F37" s="230">
        <f>'№6 вед 2019-2021'!I229</f>
        <v>33079743</v>
      </c>
    </row>
    <row r="38" spans="1:6" s="231" customFormat="1" ht="12.75">
      <c r="A38" s="224" t="s">
        <v>407</v>
      </c>
      <c r="B38" s="229" t="s">
        <v>513</v>
      </c>
      <c r="C38" s="174" t="s">
        <v>512</v>
      </c>
      <c r="D38" s="230">
        <f>'№6 вед 2019-2021'!G250</f>
        <v>17424070</v>
      </c>
      <c r="E38" s="230">
        <f>'№6 вед 2019-2021'!H250</f>
        <v>15569768</v>
      </c>
      <c r="F38" s="230">
        <f>'№6 вед 2019-2021'!I250</f>
        <v>15106768</v>
      </c>
    </row>
    <row r="39" spans="1:6" s="228" customFormat="1" ht="12.75">
      <c r="A39" s="224" t="s">
        <v>408</v>
      </c>
      <c r="B39" s="225" t="s">
        <v>1043</v>
      </c>
      <c r="C39" s="226" t="s">
        <v>27</v>
      </c>
      <c r="D39" s="227">
        <f>D40</f>
        <v>151400</v>
      </c>
      <c r="E39" s="227">
        <f>E40</f>
        <v>151400</v>
      </c>
      <c r="F39" s="227">
        <f>F40</f>
        <v>151400</v>
      </c>
    </row>
    <row r="40" spans="1:6" s="231" customFormat="1" ht="12.75">
      <c r="A40" s="224" t="s">
        <v>409</v>
      </c>
      <c r="B40" s="229" t="s">
        <v>1044</v>
      </c>
      <c r="C40" s="174" t="s">
        <v>514</v>
      </c>
      <c r="D40" s="230">
        <f>'№6 вед 2019-2021'!G472</f>
        <v>151400</v>
      </c>
      <c r="E40" s="230">
        <f>'№6 вед 2019-2021'!H472</f>
        <v>151400</v>
      </c>
      <c r="F40" s="230">
        <f>'№6 вед 2019-2021'!I472</f>
        <v>151400</v>
      </c>
    </row>
    <row r="41" spans="1:6" s="228" customFormat="1" ht="12.75">
      <c r="A41" s="224" t="s">
        <v>410</v>
      </c>
      <c r="B41" s="225" t="s">
        <v>417</v>
      </c>
      <c r="C41" s="226" t="s">
        <v>28</v>
      </c>
      <c r="D41" s="227">
        <f>D42+D43+D44+D45+D46</f>
        <v>42008096</v>
      </c>
      <c r="E41" s="227">
        <f>E42+E43+E44+E45+E46</f>
        <v>42008096</v>
      </c>
      <c r="F41" s="227">
        <f>F42+F43+F44+F45+F46</f>
        <v>42008096</v>
      </c>
    </row>
    <row r="42" spans="1:6" s="231" customFormat="1" ht="12.75">
      <c r="A42" s="224" t="s">
        <v>498</v>
      </c>
      <c r="B42" s="229" t="s">
        <v>380</v>
      </c>
      <c r="C42" s="174" t="s">
        <v>397</v>
      </c>
      <c r="D42" s="230">
        <f>'№6 вед 2019-2021'!G283</f>
        <v>1883796</v>
      </c>
      <c r="E42" s="230">
        <f>'№6 вед 2019-2021'!H283</f>
        <v>1883796</v>
      </c>
      <c r="F42" s="230">
        <f>'№6 вед 2019-2021'!I283</f>
        <v>1883796</v>
      </c>
    </row>
    <row r="43" spans="1:6" s="231" customFormat="1" ht="12.75">
      <c r="A43" s="224" t="s">
        <v>411</v>
      </c>
      <c r="B43" s="229" t="s">
        <v>480</v>
      </c>
      <c r="C43" s="174" t="s">
        <v>398</v>
      </c>
      <c r="D43" s="230">
        <f>'№6 вед 2019-2021'!G296</f>
        <v>21758700</v>
      </c>
      <c r="E43" s="230">
        <f>'№6 вед 2019-2021'!H296</f>
        <v>21758700</v>
      </c>
      <c r="F43" s="230">
        <f>'№6 вед 2019-2021'!I296</f>
        <v>21758700</v>
      </c>
    </row>
    <row r="44" spans="1:6" s="231" customFormat="1" ht="12.75">
      <c r="A44" s="224" t="s">
        <v>412</v>
      </c>
      <c r="B44" s="229" t="s">
        <v>418</v>
      </c>
      <c r="C44" s="174" t="s">
        <v>399</v>
      </c>
      <c r="D44" s="230">
        <f>'№6 вед 2019-2021'!G302+'№6 вед 2019-2021'!G421</f>
        <v>9769500</v>
      </c>
      <c r="E44" s="230">
        <f>'№6 вед 2019-2021'!H302+'№6 вед 2019-2021'!H421</f>
        <v>9769500</v>
      </c>
      <c r="F44" s="230">
        <f>'№6 вед 2019-2021'!I421+'№6 вед 2019-2021'!I302</f>
        <v>9769500</v>
      </c>
    </row>
    <row r="45" spans="1:6" s="231" customFormat="1" ht="12.75">
      <c r="A45" s="224" t="s">
        <v>413</v>
      </c>
      <c r="B45" s="229" t="s">
        <v>483</v>
      </c>
      <c r="C45" s="174" t="s">
        <v>19</v>
      </c>
      <c r="D45" s="230">
        <f>'№6 вед 2019-2021'!G431+'№6 вед 2019-2021'!G195</f>
        <v>3830400</v>
      </c>
      <c r="E45" s="230">
        <f>'№6 вед 2019-2021'!H195+'№6 вед 2019-2021'!H431</f>
        <v>3830400</v>
      </c>
      <c r="F45" s="230">
        <f>'№6 вед 2019-2021'!I431+'№6 вед 2019-2021'!I195</f>
        <v>3830400</v>
      </c>
    </row>
    <row r="46" spans="1:6" s="231" customFormat="1" ht="12.75">
      <c r="A46" s="224" t="s">
        <v>414</v>
      </c>
      <c r="B46" s="229" t="s">
        <v>481</v>
      </c>
      <c r="C46" s="174" t="s">
        <v>20</v>
      </c>
      <c r="D46" s="230">
        <f>'№6 вед 2019-2021'!G308</f>
        <v>4765700</v>
      </c>
      <c r="E46" s="230">
        <f>'№6 вед 2019-2021'!H308</f>
        <v>4765700</v>
      </c>
      <c r="F46" s="230">
        <f>'№6 вед 2019-2021'!I308</f>
        <v>4765700</v>
      </c>
    </row>
    <row r="47" spans="1:6" s="228" customFormat="1" ht="12.75">
      <c r="A47" s="224" t="s">
        <v>499</v>
      </c>
      <c r="B47" s="234" t="s">
        <v>384</v>
      </c>
      <c r="C47" s="226" t="s">
        <v>29</v>
      </c>
      <c r="D47" s="227">
        <f>D48</f>
        <v>5104283</v>
      </c>
      <c r="E47" s="227">
        <f>E48</f>
        <v>2933000</v>
      </c>
      <c r="F47" s="227">
        <f>F48</f>
        <v>2847000</v>
      </c>
    </row>
    <row r="48" spans="1:6" s="231" customFormat="1" ht="12.75">
      <c r="A48" s="224" t="s">
        <v>500</v>
      </c>
      <c r="B48" s="229" t="s">
        <v>521</v>
      </c>
      <c r="C48" s="174" t="s">
        <v>515</v>
      </c>
      <c r="D48" s="230">
        <f>'№6 вед 2019-2021'!G268</f>
        <v>5104283</v>
      </c>
      <c r="E48" s="230">
        <f>'№6 вед 2019-2021'!H268</f>
        <v>2933000</v>
      </c>
      <c r="F48" s="230">
        <f>'№6 вед 2019-2021'!I268</f>
        <v>2847000</v>
      </c>
    </row>
    <row r="49" spans="1:6" s="228" customFormat="1" ht="25.5">
      <c r="A49" s="224" t="s">
        <v>501</v>
      </c>
      <c r="B49" s="238" t="s">
        <v>979</v>
      </c>
      <c r="C49" s="226" t="s">
        <v>948</v>
      </c>
      <c r="D49" s="227">
        <f>D50+D51</f>
        <v>83132084</v>
      </c>
      <c r="E49" s="227">
        <f>E50+E51</f>
        <v>84078304</v>
      </c>
      <c r="F49" s="227">
        <f>F50+F51</f>
        <v>83743917</v>
      </c>
    </row>
    <row r="50" spans="1:6" s="218" customFormat="1" ht="25.5">
      <c r="A50" s="224" t="s">
        <v>34</v>
      </c>
      <c r="B50" s="159" t="s">
        <v>782</v>
      </c>
      <c r="C50" s="174" t="s">
        <v>777</v>
      </c>
      <c r="D50" s="230">
        <f>'№6 вед 2019-2021'!G479</f>
        <v>24956614</v>
      </c>
      <c r="E50" s="230">
        <f>'№6 вед 2019-2021'!H479</f>
        <v>22446814</v>
      </c>
      <c r="F50" s="230">
        <f>'№6 вед 2019-2021'!I479</f>
        <v>22446814</v>
      </c>
    </row>
    <row r="51" spans="1:6" s="218" customFormat="1" ht="12.75">
      <c r="A51" s="224" t="s">
        <v>35</v>
      </c>
      <c r="B51" s="232" t="s">
        <v>423</v>
      </c>
      <c r="C51" s="239" t="s">
        <v>182</v>
      </c>
      <c r="D51" s="240">
        <f>'№6 вед 2019-2021'!G488</f>
        <v>58175470</v>
      </c>
      <c r="E51" s="240">
        <f>'№6 вед 2019-2021'!H488</f>
        <v>61631490</v>
      </c>
      <c r="F51" s="230">
        <f>'№6 вед 2019-2021'!I488</f>
        <v>61297103</v>
      </c>
    </row>
    <row r="52" spans="1:6" s="218" customFormat="1" ht="12.75">
      <c r="A52" s="224" t="s">
        <v>36</v>
      </c>
      <c r="B52" s="159" t="s">
        <v>1155</v>
      </c>
      <c r="C52" s="239"/>
      <c r="D52" s="240"/>
      <c r="E52" s="240">
        <f>'№6 вед 2019-2021'!H494</f>
        <v>5704273</v>
      </c>
      <c r="F52" s="230">
        <f>'№6 вед 2019-2021'!I494</f>
        <v>11386447</v>
      </c>
    </row>
    <row r="53" spans="1:6" s="218" customFormat="1" ht="12.75">
      <c r="A53" s="224" t="s">
        <v>435</v>
      </c>
      <c r="B53" s="225" t="s">
        <v>220</v>
      </c>
      <c r="C53" s="226"/>
      <c r="D53" s="227">
        <f>D11+D19+D21+D23+D27+D30+D36+D39+D41+D47+D49</f>
        <v>563085768.8</v>
      </c>
      <c r="E53" s="227">
        <f>E11+E19+E21+E23+E27+E30+E36+E39+E41+E47+E49+E52</f>
        <v>529261858.8</v>
      </c>
      <c r="F53" s="227">
        <f>F11+F19+F21+F23+F27+F30+F36+F39+F41+F47+F49+F52</f>
        <v>527767620.8</v>
      </c>
    </row>
    <row r="54" ht="12.75">
      <c r="B54" s="241"/>
    </row>
    <row r="55" ht="12.75">
      <c r="B55" s="241"/>
    </row>
    <row r="56" ht="12.75">
      <c r="F56" s="244"/>
    </row>
    <row r="59" ht="12.75">
      <c r="F59" s="244"/>
    </row>
    <row r="60" ht="13.5" thickBot="1">
      <c r="F60" s="244"/>
    </row>
    <row r="61" spans="3:6" ht="13.5" thickBot="1">
      <c r="C61" s="245"/>
      <c r="D61" s="246"/>
      <c r="F61" s="244"/>
    </row>
    <row r="62" spans="3:6" ht="12.75">
      <c r="C62" s="247"/>
      <c r="D62" s="248"/>
      <c r="F62" s="244"/>
    </row>
    <row r="63" spans="3:6" ht="12.75">
      <c r="C63" s="247"/>
      <c r="D63" s="248"/>
      <c r="F63" s="244"/>
    </row>
  </sheetData>
  <sheetProtection/>
  <mergeCells count="5">
    <mergeCell ref="C4:F4"/>
    <mergeCell ref="A6:F6"/>
    <mergeCell ref="A7:F7"/>
    <mergeCell ref="E3:F3"/>
    <mergeCell ref="E1:F1"/>
  </mergeCells>
  <printOptions/>
  <pageMargins left="0.7874015748031497" right="0.3937007874015748" top="0.1968503937007874" bottom="0.1968503937007874" header="0.5118110236220472" footer="0.5118110236220472"/>
  <pageSetup fitToHeight="3" fitToWidth="1" horizontalDpi="600" verticalDpi="600" orientation="portrait" paperSize="9" scale="64" r:id="rId1"/>
</worksheet>
</file>

<file path=xl/worksheets/sheet7.xml><?xml version="1.0" encoding="utf-8"?>
<worksheet xmlns="http://schemas.openxmlformats.org/spreadsheetml/2006/main" xmlns:r="http://schemas.openxmlformats.org/officeDocument/2006/relationships">
  <sheetPr>
    <tabColor theme="5" tint="0.5999900102615356"/>
    <pageSetUpPr fitToPage="1"/>
  </sheetPr>
  <dimension ref="A1:I581"/>
  <sheetViews>
    <sheetView view="pageBreakPreview" zoomScale="75" zoomScaleSheetLayoutView="75" zoomScalePageLayoutView="0" workbookViewId="0" topLeftCell="A1">
      <pane xSplit="9" ySplit="8" topLeftCell="J9" activePane="bottomRight" state="frozen"/>
      <selection pane="topLeft" activeCell="A1" sqref="A1"/>
      <selection pane="topRight" activeCell="J1" sqref="J1"/>
      <selection pane="bottomLeft" activeCell="A9" sqref="A9"/>
      <selection pane="bottomRight" activeCell="H504" sqref="H504"/>
    </sheetView>
  </sheetViews>
  <sheetFormatPr defaultColWidth="9.00390625" defaultRowHeight="15"/>
  <cols>
    <col min="1" max="1" width="6.140625" style="231" customWidth="1"/>
    <col min="2" max="2" width="29.421875" style="180" customWidth="1"/>
    <col min="3" max="3" width="7.7109375" style="250" customWidth="1"/>
    <col min="4" max="4" width="7.421875" style="250" customWidth="1"/>
    <col min="5" max="5" width="14.28125" style="250" customWidth="1"/>
    <col min="6" max="6" width="7.140625" style="250" customWidth="1"/>
    <col min="7" max="7" width="15.140625" style="282" customWidth="1"/>
    <col min="8" max="8" width="14.28125" style="282" customWidth="1"/>
    <col min="9" max="9" width="14.8515625" style="282" customWidth="1"/>
    <col min="10" max="16384" width="9.00390625" style="206" customWidth="1"/>
  </cols>
  <sheetData>
    <row r="1" spans="2:9" ht="12.75">
      <c r="B1" s="249"/>
      <c r="F1" s="251"/>
      <c r="G1" s="252"/>
      <c r="H1" s="473" t="s">
        <v>845</v>
      </c>
      <c r="I1" s="473"/>
    </row>
    <row r="2" spans="2:9" ht="12.75">
      <c r="B2" s="249"/>
      <c r="F2" s="251"/>
      <c r="G2" s="253"/>
      <c r="H2" s="253"/>
      <c r="I2" s="342" t="s">
        <v>1523</v>
      </c>
    </row>
    <row r="3" spans="2:9" ht="12.75">
      <c r="B3" s="249"/>
      <c r="F3" s="251"/>
      <c r="G3" s="253"/>
      <c r="H3" s="474" t="s">
        <v>422</v>
      </c>
      <c r="I3" s="474"/>
    </row>
    <row r="4" spans="6:9" ht="12.75">
      <c r="F4" s="470" t="s">
        <v>1533</v>
      </c>
      <c r="G4" s="470"/>
      <c r="H4" s="470"/>
      <c r="I4" s="470"/>
    </row>
    <row r="6" spans="1:9" ht="12.75">
      <c r="A6" s="471" t="s">
        <v>1532</v>
      </c>
      <c r="B6" s="471"/>
      <c r="C6" s="471"/>
      <c r="D6" s="471"/>
      <c r="E6" s="471"/>
      <c r="F6" s="471"/>
      <c r="G6" s="471"/>
      <c r="H6" s="471"/>
      <c r="I6" s="471"/>
    </row>
    <row r="7" spans="1:9" ht="12.75">
      <c r="A7" s="472" t="s">
        <v>378</v>
      </c>
      <c r="B7" s="472"/>
      <c r="C7" s="472"/>
      <c r="D7" s="472"/>
      <c r="E7" s="472"/>
      <c r="F7" s="472"/>
      <c r="G7" s="472"/>
      <c r="H7" s="472"/>
      <c r="I7" s="472"/>
    </row>
    <row r="8" spans="1:9" s="231" customFormat="1" ht="83.25">
      <c r="A8" s="283" t="s">
        <v>930</v>
      </c>
      <c r="B8" s="284" t="s">
        <v>803</v>
      </c>
      <c r="C8" s="285" t="s">
        <v>804</v>
      </c>
      <c r="D8" s="285" t="s">
        <v>63</v>
      </c>
      <c r="E8" s="285" t="s">
        <v>805</v>
      </c>
      <c r="F8" s="285" t="s">
        <v>806</v>
      </c>
      <c r="G8" s="254" t="s">
        <v>1463</v>
      </c>
      <c r="H8" s="254" t="s">
        <v>1464</v>
      </c>
      <c r="I8" s="254" t="s">
        <v>1522</v>
      </c>
    </row>
    <row r="9" spans="1:9" s="209" customFormat="1" ht="12.75">
      <c r="A9" s="224"/>
      <c r="B9" s="256">
        <v>1</v>
      </c>
      <c r="C9" s="256">
        <v>2</v>
      </c>
      <c r="D9" s="256">
        <v>3</v>
      </c>
      <c r="E9" s="256">
        <v>4</v>
      </c>
      <c r="F9" s="256">
        <v>5</v>
      </c>
      <c r="G9" s="257">
        <v>8</v>
      </c>
      <c r="H9" s="257">
        <v>8</v>
      </c>
      <c r="I9" s="257">
        <v>8</v>
      </c>
    </row>
    <row r="10" spans="1:9" s="259" customFormat="1" ht="25.5">
      <c r="A10" s="224" t="s">
        <v>931</v>
      </c>
      <c r="B10" s="258" t="s">
        <v>1093</v>
      </c>
      <c r="C10" s="255" t="s">
        <v>702</v>
      </c>
      <c r="D10" s="256"/>
      <c r="E10" s="256"/>
      <c r="F10" s="256"/>
      <c r="G10" s="227">
        <f>G11</f>
        <v>3747071.8</v>
      </c>
      <c r="H10" s="227">
        <f>H11</f>
        <v>3546207.8</v>
      </c>
      <c r="I10" s="227">
        <f>I11</f>
        <v>3533654.8</v>
      </c>
    </row>
    <row r="11" spans="1:9" s="260" customFormat="1" ht="12.75">
      <c r="A11" s="224" t="s">
        <v>934</v>
      </c>
      <c r="B11" s="236" t="s">
        <v>935</v>
      </c>
      <c r="C11" s="224" t="s">
        <v>702</v>
      </c>
      <c r="D11" s="224" t="s">
        <v>22</v>
      </c>
      <c r="E11" s="224"/>
      <c r="F11" s="224"/>
      <c r="G11" s="230">
        <f>G12+G25</f>
        <v>3747071.8</v>
      </c>
      <c r="H11" s="230">
        <f>H12+H25</f>
        <v>3546207.8</v>
      </c>
      <c r="I11" s="230">
        <f>I12+I25</f>
        <v>3533654.8</v>
      </c>
    </row>
    <row r="12" spans="1:9" s="260" customFormat="1" ht="76.5">
      <c r="A12" s="224" t="s">
        <v>936</v>
      </c>
      <c r="B12" s="159" t="s">
        <v>942</v>
      </c>
      <c r="C12" s="224" t="s">
        <v>702</v>
      </c>
      <c r="D12" s="224" t="s">
        <v>386</v>
      </c>
      <c r="E12" s="224"/>
      <c r="F12" s="224"/>
      <c r="G12" s="230">
        <f aca="true" t="shared" si="0" ref="G12:I13">G13</f>
        <v>2179214</v>
      </c>
      <c r="H12" s="230">
        <f t="shared" si="0"/>
        <v>2179214</v>
      </c>
      <c r="I12" s="230">
        <f t="shared" si="0"/>
        <v>2179214</v>
      </c>
    </row>
    <row r="13" spans="1:9" s="260" customFormat="1" ht="38.25">
      <c r="A13" s="224" t="s">
        <v>602</v>
      </c>
      <c r="B13" s="232" t="s">
        <v>56</v>
      </c>
      <c r="C13" s="224" t="s">
        <v>702</v>
      </c>
      <c r="D13" s="224" t="s">
        <v>386</v>
      </c>
      <c r="E13" s="174" t="s">
        <v>81</v>
      </c>
      <c r="F13" s="224"/>
      <c r="G13" s="230">
        <f t="shared" si="0"/>
        <v>2179214</v>
      </c>
      <c r="H13" s="230">
        <f t="shared" si="0"/>
        <v>2179214</v>
      </c>
      <c r="I13" s="230">
        <f t="shared" si="0"/>
        <v>2179214</v>
      </c>
    </row>
    <row r="14" spans="1:9" s="260" customFormat="1" ht="25.5">
      <c r="A14" s="224" t="s">
        <v>603</v>
      </c>
      <c r="B14" s="232" t="s">
        <v>724</v>
      </c>
      <c r="C14" s="224" t="s">
        <v>702</v>
      </c>
      <c r="D14" s="224" t="s">
        <v>386</v>
      </c>
      <c r="E14" s="174" t="s">
        <v>82</v>
      </c>
      <c r="F14" s="224"/>
      <c r="G14" s="230">
        <f>G15+G22</f>
        <v>2179214</v>
      </c>
      <c r="H14" s="230">
        <f>H15+H22</f>
        <v>2179214</v>
      </c>
      <c r="I14" s="230">
        <f>I15+I22</f>
        <v>2179214</v>
      </c>
    </row>
    <row r="15" spans="1:9" s="260" customFormat="1" ht="89.25">
      <c r="A15" s="224" t="s">
        <v>604</v>
      </c>
      <c r="B15" s="159" t="s">
        <v>1465</v>
      </c>
      <c r="C15" s="224" t="s">
        <v>702</v>
      </c>
      <c r="D15" s="224" t="s">
        <v>386</v>
      </c>
      <c r="E15" s="224" t="s">
        <v>83</v>
      </c>
      <c r="F15" s="224"/>
      <c r="G15" s="230">
        <f>G16+G18+G20</f>
        <v>952692</v>
      </c>
      <c r="H15" s="230">
        <f>H16+H18+H20</f>
        <v>952692</v>
      </c>
      <c r="I15" s="230">
        <f>I16+I18+I20</f>
        <v>952692</v>
      </c>
    </row>
    <row r="16" spans="1:9" s="260" customFormat="1" ht="102">
      <c r="A16" s="224" t="s">
        <v>605</v>
      </c>
      <c r="B16" s="232" t="s">
        <v>16</v>
      </c>
      <c r="C16" s="224" t="s">
        <v>702</v>
      </c>
      <c r="D16" s="224" t="s">
        <v>386</v>
      </c>
      <c r="E16" s="224" t="s">
        <v>83</v>
      </c>
      <c r="F16" s="174" t="s">
        <v>451</v>
      </c>
      <c r="G16" s="230">
        <f>G17</f>
        <v>518412</v>
      </c>
      <c r="H16" s="230">
        <f>H17</f>
        <v>518412</v>
      </c>
      <c r="I16" s="230">
        <f>I17</f>
        <v>518412</v>
      </c>
    </row>
    <row r="17" spans="1:9" s="260" customFormat="1" ht="38.25">
      <c r="A17" s="224" t="s">
        <v>606</v>
      </c>
      <c r="B17" s="232" t="s">
        <v>50</v>
      </c>
      <c r="C17" s="224" t="s">
        <v>702</v>
      </c>
      <c r="D17" s="224" t="s">
        <v>386</v>
      </c>
      <c r="E17" s="224" t="s">
        <v>83</v>
      </c>
      <c r="F17" s="174" t="s">
        <v>468</v>
      </c>
      <c r="G17" s="230">
        <f>508412+10000</f>
        <v>518412</v>
      </c>
      <c r="H17" s="230">
        <v>518412</v>
      </c>
      <c r="I17" s="230">
        <v>518412</v>
      </c>
    </row>
    <row r="18" spans="1:9" s="260" customFormat="1" ht="51">
      <c r="A18" s="224" t="s">
        <v>607</v>
      </c>
      <c r="B18" s="232" t="s">
        <v>1278</v>
      </c>
      <c r="C18" s="224" t="s">
        <v>702</v>
      </c>
      <c r="D18" s="224" t="s">
        <v>386</v>
      </c>
      <c r="E18" s="224" t="s">
        <v>83</v>
      </c>
      <c r="F18" s="174" t="s">
        <v>183</v>
      </c>
      <c r="G18" s="230">
        <f>G19</f>
        <v>424280</v>
      </c>
      <c r="H18" s="230">
        <f>H19</f>
        <v>424280</v>
      </c>
      <c r="I18" s="230">
        <f>I19</f>
        <v>424280</v>
      </c>
    </row>
    <row r="19" spans="1:9" s="260" customFormat="1" ht="51">
      <c r="A19" s="224" t="s">
        <v>608</v>
      </c>
      <c r="B19" s="232" t="s">
        <v>516</v>
      </c>
      <c r="C19" s="224" t="s">
        <v>702</v>
      </c>
      <c r="D19" s="224" t="s">
        <v>386</v>
      </c>
      <c r="E19" s="224" t="s">
        <v>83</v>
      </c>
      <c r="F19" s="174" t="s">
        <v>938</v>
      </c>
      <c r="G19" s="230">
        <v>424280</v>
      </c>
      <c r="H19" s="230">
        <v>424280</v>
      </c>
      <c r="I19" s="230">
        <v>424280</v>
      </c>
    </row>
    <row r="20" spans="1:9" s="260" customFormat="1" ht="12.75">
      <c r="A20" s="224" t="s">
        <v>609</v>
      </c>
      <c r="B20" s="232" t="s">
        <v>53</v>
      </c>
      <c r="C20" s="224" t="s">
        <v>702</v>
      </c>
      <c r="D20" s="224" t="s">
        <v>386</v>
      </c>
      <c r="E20" s="224" t="s">
        <v>83</v>
      </c>
      <c r="F20" s="174" t="s">
        <v>52</v>
      </c>
      <c r="G20" s="230">
        <f>G21</f>
        <v>10000</v>
      </c>
      <c r="H20" s="230">
        <f>H21</f>
        <v>10000</v>
      </c>
      <c r="I20" s="230">
        <f>I21</f>
        <v>10000</v>
      </c>
    </row>
    <row r="21" spans="1:9" s="260" customFormat="1" ht="25.5">
      <c r="A21" s="224" t="s">
        <v>610</v>
      </c>
      <c r="B21" s="232" t="s">
        <v>54</v>
      </c>
      <c r="C21" s="224" t="s">
        <v>702</v>
      </c>
      <c r="D21" s="224" t="s">
        <v>386</v>
      </c>
      <c r="E21" s="224" t="s">
        <v>83</v>
      </c>
      <c r="F21" s="174" t="s">
        <v>51</v>
      </c>
      <c r="G21" s="230">
        <v>10000</v>
      </c>
      <c r="H21" s="230">
        <v>10000</v>
      </c>
      <c r="I21" s="230">
        <v>10000</v>
      </c>
    </row>
    <row r="22" spans="1:9" s="260" customFormat="1" ht="63.75">
      <c r="A22" s="224" t="s">
        <v>404</v>
      </c>
      <c r="B22" s="232" t="s">
        <v>1466</v>
      </c>
      <c r="C22" s="224" t="s">
        <v>702</v>
      </c>
      <c r="D22" s="224" t="s">
        <v>386</v>
      </c>
      <c r="E22" s="224" t="s">
        <v>968</v>
      </c>
      <c r="F22" s="174"/>
      <c r="G22" s="230">
        <f aca="true" t="shared" si="1" ref="G22:I23">G23</f>
        <v>1226522</v>
      </c>
      <c r="H22" s="230">
        <f t="shared" si="1"/>
        <v>1226522</v>
      </c>
      <c r="I22" s="230">
        <f t="shared" si="1"/>
        <v>1226522</v>
      </c>
    </row>
    <row r="23" spans="1:9" s="260" customFormat="1" ht="102">
      <c r="A23" s="224" t="s">
        <v>611</v>
      </c>
      <c r="B23" s="232" t="s">
        <v>16</v>
      </c>
      <c r="C23" s="224" t="s">
        <v>702</v>
      </c>
      <c r="D23" s="224" t="s">
        <v>386</v>
      </c>
      <c r="E23" s="224" t="s">
        <v>968</v>
      </c>
      <c r="F23" s="174" t="s">
        <v>451</v>
      </c>
      <c r="G23" s="230">
        <f t="shared" si="1"/>
        <v>1226522</v>
      </c>
      <c r="H23" s="230">
        <f t="shared" si="1"/>
        <v>1226522</v>
      </c>
      <c r="I23" s="230">
        <f t="shared" si="1"/>
        <v>1226522</v>
      </c>
    </row>
    <row r="24" spans="1:9" s="260" customFormat="1" ht="38.25">
      <c r="A24" s="224" t="s">
        <v>612</v>
      </c>
      <c r="B24" s="232" t="s">
        <v>50</v>
      </c>
      <c r="C24" s="224" t="s">
        <v>702</v>
      </c>
      <c r="D24" s="224" t="s">
        <v>386</v>
      </c>
      <c r="E24" s="224" t="s">
        <v>968</v>
      </c>
      <c r="F24" s="174" t="s">
        <v>468</v>
      </c>
      <c r="G24" s="230">
        <v>1226522</v>
      </c>
      <c r="H24" s="230">
        <v>1226522</v>
      </c>
      <c r="I24" s="230">
        <v>1226522</v>
      </c>
    </row>
    <row r="25" spans="1:9" s="260" customFormat="1" ht="63.75">
      <c r="A25" s="224" t="s">
        <v>613</v>
      </c>
      <c r="B25" s="159" t="s">
        <v>920</v>
      </c>
      <c r="C25" s="224" t="s">
        <v>702</v>
      </c>
      <c r="D25" s="224" t="s">
        <v>388</v>
      </c>
      <c r="E25" s="224"/>
      <c r="F25" s="224"/>
      <c r="G25" s="230">
        <f aca="true" t="shared" si="2" ref="G25:I26">G26</f>
        <v>1567857.8</v>
      </c>
      <c r="H25" s="230">
        <f t="shared" si="2"/>
        <v>1366993.8</v>
      </c>
      <c r="I25" s="230">
        <f t="shared" si="2"/>
        <v>1354440.8</v>
      </c>
    </row>
    <row r="26" spans="1:9" s="260" customFormat="1" ht="38.25">
      <c r="A26" s="224" t="s">
        <v>614</v>
      </c>
      <c r="B26" s="159" t="s">
        <v>728</v>
      </c>
      <c r="C26" s="224" t="s">
        <v>702</v>
      </c>
      <c r="D26" s="224" t="s">
        <v>388</v>
      </c>
      <c r="E26" s="224" t="s">
        <v>84</v>
      </c>
      <c r="F26" s="224"/>
      <c r="G26" s="230">
        <f t="shared" si="2"/>
        <v>1567857.8</v>
      </c>
      <c r="H26" s="230">
        <f t="shared" si="2"/>
        <v>1366993.8</v>
      </c>
      <c r="I26" s="230">
        <f t="shared" si="2"/>
        <v>1354440.8</v>
      </c>
    </row>
    <row r="27" spans="1:9" s="260" customFormat="1" ht="38.25">
      <c r="A27" s="224" t="s">
        <v>615</v>
      </c>
      <c r="B27" s="159" t="s">
        <v>725</v>
      </c>
      <c r="C27" s="224" t="s">
        <v>702</v>
      </c>
      <c r="D27" s="224" t="s">
        <v>388</v>
      </c>
      <c r="E27" s="224" t="s">
        <v>85</v>
      </c>
      <c r="F27" s="224"/>
      <c r="G27" s="230">
        <f>G28+G33+G36</f>
        <v>1567857.8</v>
      </c>
      <c r="H27" s="230">
        <f>H28+H33+H36</f>
        <v>1366993.8</v>
      </c>
      <c r="I27" s="230">
        <f>I28+I33+I36</f>
        <v>1354440.8</v>
      </c>
    </row>
    <row r="28" spans="1:9" s="260" customFormat="1" ht="89.25">
      <c r="A28" s="224" t="s">
        <v>631</v>
      </c>
      <c r="B28" s="159" t="s">
        <v>984</v>
      </c>
      <c r="C28" s="224" t="s">
        <v>702</v>
      </c>
      <c r="D28" s="224" t="s">
        <v>388</v>
      </c>
      <c r="E28" s="224" t="s">
        <v>86</v>
      </c>
      <c r="F28" s="224"/>
      <c r="G28" s="230">
        <f>G29+G31</f>
        <v>627698</v>
      </c>
      <c r="H28" s="230">
        <f>H29+H31</f>
        <v>426834</v>
      </c>
      <c r="I28" s="230">
        <f>I29+I31</f>
        <v>414281</v>
      </c>
    </row>
    <row r="29" spans="1:9" s="260" customFormat="1" ht="102">
      <c r="A29" s="224" t="s">
        <v>632</v>
      </c>
      <c r="B29" s="232" t="s">
        <v>16</v>
      </c>
      <c r="C29" s="224" t="s">
        <v>702</v>
      </c>
      <c r="D29" s="224" t="s">
        <v>388</v>
      </c>
      <c r="E29" s="224" t="s">
        <v>86</v>
      </c>
      <c r="F29" s="174" t="s">
        <v>451</v>
      </c>
      <c r="G29" s="230">
        <f>G30</f>
        <v>561293</v>
      </c>
      <c r="H29" s="230">
        <f>H30</f>
        <v>381679</v>
      </c>
      <c r="I29" s="230">
        <f>I30</f>
        <v>370454</v>
      </c>
    </row>
    <row r="30" spans="1:9" s="260" customFormat="1" ht="38.25">
      <c r="A30" s="224" t="s">
        <v>633</v>
      </c>
      <c r="B30" s="232" t="s">
        <v>50</v>
      </c>
      <c r="C30" s="224" t="s">
        <v>702</v>
      </c>
      <c r="D30" s="224" t="s">
        <v>388</v>
      </c>
      <c r="E30" s="224" t="s">
        <v>86</v>
      </c>
      <c r="F30" s="174" t="s">
        <v>468</v>
      </c>
      <c r="G30" s="230">
        <f>534293+27000</f>
        <v>561293</v>
      </c>
      <c r="H30" s="230">
        <v>381679</v>
      </c>
      <c r="I30" s="230">
        <v>370454</v>
      </c>
    </row>
    <row r="31" spans="1:9" s="260" customFormat="1" ht="51">
      <c r="A31" s="224" t="s">
        <v>405</v>
      </c>
      <c r="B31" s="232" t="s">
        <v>1278</v>
      </c>
      <c r="C31" s="224" t="s">
        <v>702</v>
      </c>
      <c r="D31" s="224" t="s">
        <v>388</v>
      </c>
      <c r="E31" s="224" t="s">
        <v>86</v>
      </c>
      <c r="F31" s="174" t="s">
        <v>183</v>
      </c>
      <c r="G31" s="230">
        <f>G32</f>
        <v>66405</v>
      </c>
      <c r="H31" s="230">
        <f>H32</f>
        <v>45155</v>
      </c>
      <c r="I31" s="230">
        <f>I32</f>
        <v>43827</v>
      </c>
    </row>
    <row r="32" spans="1:9" s="260" customFormat="1" ht="51">
      <c r="A32" s="224" t="s">
        <v>636</v>
      </c>
      <c r="B32" s="232" t="s">
        <v>516</v>
      </c>
      <c r="C32" s="224" t="s">
        <v>702</v>
      </c>
      <c r="D32" s="224" t="s">
        <v>388</v>
      </c>
      <c r="E32" s="224" t="s">
        <v>86</v>
      </c>
      <c r="F32" s="174" t="s">
        <v>938</v>
      </c>
      <c r="G32" s="230">
        <v>66405</v>
      </c>
      <c r="H32" s="230">
        <v>45155</v>
      </c>
      <c r="I32" s="230">
        <v>43827</v>
      </c>
    </row>
    <row r="33" spans="1:9" s="260" customFormat="1" ht="76.5">
      <c r="A33" s="224" t="s">
        <v>1045</v>
      </c>
      <c r="B33" s="236" t="s">
        <v>1469</v>
      </c>
      <c r="C33" s="224" t="s">
        <v>702</v>
      </c>
      <c r="D33" s="224" t="s">
        <v>388</v>
      </c>
      <c r="E33" s="224" t="s">
        <v>87</v>
      </c>
      <c r="F33" s="224"/>
      <c r="G33" s="230">
        <f aca="true" t="shared" si="3" ref="G33:I34">G34</f>
        <v>808543</v>
      </c>
      <c r="H33" s="230">
        <f t="shared" si="3"/>
        <v>808543</v>
      </c>
      <c r="I33" s="230">
        <f t="shared" si="3"/>
        <v>808543</v>
      </c>
    </row>
    <row r="34" spans="1:9" s="260" customFormat="1" ht="102">
      <c r="A34" s="224" t="s">
        <v>1046</v>
      </c>
      <c r="B34" s="232" t="s">
        <v>16</v>
      </c>
      <c r="C34" s="224" t="s">
        <v>702</v>
      </c>
      <c r="D34" s="224" t="s">
        <v>388</v>
      </c>
      <c r="E34" s="224" t="s">
        <v>87</v>
      </c>
      <c r="F34" s="174" t="s">
        <v>451</v>
      </c>
      <c r="G34" s="230">
        <f t="shared" si="3"/>
        <v>808543</v>
      </c>
      <c r="H34" s="230">
        <f t="shared" si="3"/>
        <v>808543</v>
      </c>
      <c r="I34" s="230">
        <f t="shared" si="3"/>
        <v>808543</v>
      </c>
    </row>
    <row r="35" spans="1:9" s="260" customFormat="1" ht="38.25">
      <c r="A35" s="224" t="s">
        <v>1047</v>
      </c>
      <c r="B35" s="232" t="s">
        <v>50</v>
      </c>
      <c r="C35" s="224" t="s">
        <v>702</v>
      </c>
      <c r="D35" s="224" t="s">
        <v>388</v>
      </c>
      <c r="E35" s="224" t="s">
        <v>87</v>
      </c>
      <c r="F35" s="174" t="s">
        <v>468</v>
      </c>
      <c r="G35" s="230">
        <v>808543</v>
      </c>
      <c r="H35" s="230">
        <v>808543</v>
      </c>
      <c r="I35" s="230">
        <v>808543</v>
      </c>
    </row>
    <row r="36" spans="1:9" s="260" customFormat="1" ht="216.75">
      <c r="A36" s="224" t="s">
        <v>944</v>
      </c>
      <c r="B36" s="159" t="s">
        <v>1066</v>
      </c>
      <c r="C36" s="224" t="s">
        <v>702</v>
      </c>
      <c r="D36" s="224" t="s">
        <v>388</v>
      </c>
      <c r="E36" s="224" t="s">
        <v>1067</v>
      </c>
      <c r="F36" s="174"/>
      <c r="G36" s="230">
        <f>G37+G39</f>
        <v>131616.8</v>
      </c>
      <c r="H36" s="230">
        <f>H37+H39</f>
        <v>131616.8</v>
      </c>
      <c r="I36" s="230">
        <f>I37+I39</f>
        <v>131616.8</v>
      </c>
    </row>
    <row r="37" spans="1:9" s="260" customFormat="1" ht="102">
      <c r="A37" s="224" t="s">
        <v>797</v>
      </c>
      <c r="B37" s="232" t="s">
        <v>16</v>
      </c>
      <c r="C37" s="224" t="s">
        <v>702</v>
      </c>
      <c r="D37" s="224" t="s">
        <v>388</v>
      </c>
      <c r="E37" s="224" t="s">
        <v>1067</v>
      </c>
      <c r="F37" s="174" t="s">
        <v>451</v>
      </c>
      <c r="G37" s="230">
        <f>G38</f>
        <v>130816.8</v>
      </c>
      <c r="H37" s="230">
        <f>H38</f>
        <v>130816.8</v>
      </c>
      <c r="I37" s="230">
        <f>I38</f>
        <v>130816.8</v>
      </c>
    </row>
    <row r="38" spans="1:9" s="260" customFormat="1" ht="38.25">
      <c r="A38" s="224" t="s">
        <v>406</v>
      </c>
      <c r="B38" s="232" t="s">
        <v>50</v>
      </c>
      <c r="C38" s="224" t="s">
        <v>702</v>
      </c>
      <c r="D38" s="224" t="s">
        <v>388</v>
      </c>
      <c r="E38" s="224" t="s">
        <v>1067</v>
      </c>
      <c r="F38" s="174" t="s">
        <v>468</v>
      </c>
      <c r="G38" s="230">
        <v>130816.8</v>
      </c>
      <c r="H38" s="230">
        <v>130816.8</v>
      </c>
      <c r="I38" s="230">
        <v>130816.8</v>
      </c>
    </row>
    <row r="39" spans="1:9" s="260" customFormat="1" ht="51">
      <c r="A39" s="224" t="s">
        <v>407</v>
      </c>
      <c r="B39" s="232" t="s">
        <v>1278</v>
      </c>
      <c r="C39" s="224" t="s">
        <v>702</v>
      </c>
      <c r="D39" s="224" t="s">
        <v>388</v>
      </c>
      <c r="E39" s="224" t="s">
        <v>1067</v>
      </c>
      <c r="F39" s="174" t="s">
        <v>183</v>
      </c>
      <c r="G39" s="230">
        <f>G40</f>
        <v>800</v>
      </c>
      <c r="H39" s="230">
        <f>H40</f>
        <v>800</v>
      </c>
      <c r="I39" s="230">
        <f>I40</f>
        <v>800</v>
      </c>
    </row>
    <row r="40" spans="1:9" s="260" customFormat="1" ht="51">
      <c r="A40" s="224" t="s">
        <v>408</v>
      </c>
      <c r="B40" s="232" t="s">
        <v>516</v>
      </c>
      <c r="C40" s="224" t="s">
        <v>702</v>
      </c>
      <c r="D40" s="224" t="s">
        <v>388</v>
      </c>
      <c r="E40" s="224" t="s">
        <v>1067</v>
      </c>
      <c r="F40" s="174" t="s">
        <v>938</v>
      </c>
      <c r="G40" s="230">
        <v>800</v>
      </c>
      <c r="H40" s="230">
        <v>800</v>
      </c>
      <c r="I40" s="230">
        <v>800</v>
      </c>
    </row>
    <row r="41" spans="1:9" s="260" customFormat="1" ht="25.5">
      <c r="A41" s="224" t="s">
        <v>409</v>
      </c>
      <c r="B41" s="261" t="s">
        <v>933</v>
      </c>
      <c r="C41" s="255" t="s">
        <v>932</v>
      </c>
      <c r="D41" s="262"/>
      <c r="E41" s="262"/>
      <c r="F41" s="262"/>
      <c r="G41" s="227">
        <f>G42+G128+G139+G181+G194</f>
        <v>55821556</v>
      </c>
      <c r="H41" s="227">
        <f>H42+H128+H139+H181+H194</f>
        <v>50476357</v>
      </c>
      <c r="I41" s="227">
        <f>I42+I128+I139+I181+I194</f>
        <v>48970835</v>
      </c>
    </row>
    <row r="42" spans="1:9" s="260" customFormat="1" ht="12.75">
      <c r="A42" s="224" t="s">
        <v>410</v>
      </c>
      <c r="B42" s="236" t="s">
        <v>935</v>
      </c>
      <c r="C42" s="224" t="s">
        <v>932</v>
      </c>
      <c r="D42" s="224" t="s">
        <v>22</v>
      </c>
      <c r="E42" s="224"/>
      <c r="F42" s="224"/>
      <c r="G42" s="230">
        <f>G49+G81+G87+G43+G75</f>
        <v>26391027</v>
      </c>
      <c r="H42" s="230">
        <f>H49+H81+H87+H43+H75</f>
        <v>21594684</v>
      </c>
      <c r="I42" s="230">
        <f>I49+I81+I87+I43+I75</f>
        <v>20150671</v>
      </c>
    </row>
    <row r="43" spans="1:9" s="260" customFormat="1" ht="51">
      <c r="A43" s="224" t="s">
        <v>498</v>
      </c>
      <c r="B43" s="159" t="s">
        <v>49</v>
      </c>
      <c r="C43" s="224" t="s">
        <v>932</v>
      </c>
      <c r="D43" s="224" t="s">
        <v>385</v>
      </c>
      <c r="E43" s="224"/>
      <c r="F43" s="224"/>
      <c r="G43" s="230">
        <f aca="true" t="shared" si="4" ref="G43:I47">G44</f>
        <v>1226522</v>
      </c>
      <c r="H43" s="230">
        <f t="shared" si="4"/>
        <v>1226522</v>
      </c>
      <c r="I43" s="230">
        <f t="shared" si="4"/>
        <v>1226522</v>
      </c>
    </row>
    <row r="44" spans="1:9" s="260" customFormat="1" ht="51">
      <c r="A44" s="224" t="s">
        <v>411</v>
      </c>
      <c r="B44" s="159" t="s">
        <v>55</v>
      </c>
      <c r="C44" s="224" t="s">
        <v>932</v>
      </c>
      <c r="D44" s="224" t="s">
        <v>385</v>
      </c>
      <c r="E44" s="224" t="s">
        <v>78</v>
      </c>
      <c r="F44" s="224"/>
      <c r="G44" s="230">
        <f t="shared" si="4"/>
        <v>1226522</v>
      </c>
      <c r="H44" s="230">
        <f t="shared" si="4"/>
        <v>1226522</v>
      </c>
      <c r="I44" s="230">
        <f t="shared" si="4"/>
        <v>1226522</v>
      </c>
    </row>
    <row r="45" spans="1:9" s="260" customFormat="1" ht="12.75">
      <c r="A45" s="224" t="s">
        <v>412</v>
      </c>
      <c r="B45" s="159" t="s">
        <v>738</v>
      </c>
      <c r="C45" s="224" t="s">
        <v>932</v>
      </c>
      <c r="D45" s="224" t="s">
        <v>385</v>
      </c>
      <c r="E45" s="224" t="s">
        <v>79</v>
      </c>
      <c r="F45" s="224"/>
      <c r="G45" s="230">
        <f>G46</f>
        <v>1226522</v>
      </c>
      <c r="H45" s="230">
        <f t="shared" si="4"/>
        <v>1226522</v>
      </c>
      <c r="I45" s="230">
        <f t="shared" si="4"/>
        <v>1226522</v>
      </c>
    </row>
    <row r="46" spans="1:9" s="260" customFormat="1" ht="102">
      <c r="A46" s="224" t="s">
        <v>413</v>
      </c>
      <c r="B46" s="159" t="s">
        <v>727</v>
      </c>
      <c r="C46" s="224" t="s">
        <v>932</v>
      </c>
      <c r="D46" s="224" t="s">
        <v>385</v>
      </c>
      <c r="E46" s="224" t="s">
        <v>80</v>
      </c>
      <c r="F46" s="224"/>
      <c r="G46" s="230">
        <f t="shared" si="4"/>
        <v>1226522</v>
      </c>
      <c r="H46" s="230">
        <f t="shared" si="4"/>
        <v>1226522</v>
      </c>
      <c r="I46" s="230">
        <f t="shared" si="4"/>
        <v>1226522</v>
      </c>
    </row>
    <row r="47" spans="1:9" s="260" customFormat="1" ht="102">
      <c r="A47" s="224" t="s">
        <v>414</v>
      </c>
      <c r="B47" s="232" t="s">
        <v>16</v>
      </c>
      <c r="C47" s="224" t="s">
        <v>932</v>
      </c>
      <c r="D47" s="224" t="s">
        <v>385</v>
      </c>
      <c r="E47" s="224" t="s">
        <v>80</v>
      </c>
      <c r="F47" s="224" t="s">
        <v>451</v>
      </c>
      <c r="G47" s="230">
        <f t="shared" si="4"/>
        <v>1226522</v>
      </c>
      <c r="H47" s="230">
        <f t="shared" si="4"/>
        <v>1226522</v>
      </c>
      <c r="I47" s="230">
        <f t="shared" si="4"/>
        <v>1226522</v>
      </c>
    </row>
    <row r="48" spans="1:9" s="260" customFormat="1" ht="38.25">
      <c r="A48" s="224" t="s">
        <v>499</v>
      </c>
      <c r="B48" s="232" t="s">
        <v>50</v>
      </c>
      <c r="C48" s="224" t="s">
        <v>932</v>
      </c>
      <c r="D48" s="224" t="s">
        <v>385</v>
      </c>
      <c r="E48" s="224" t="s">
        <v>80</v>
      </c>
      <c r="F48" s="224" t="s">
        <v>468</v>
      </c>
      <c r="G48" s="230">
        <v>1226522</v>
      </c>
      <c r="H48" s="230">
        <v>1226522</v>
      </c>
      <c r="I48" s="230">
        <v>1226522</v>
      </c>
    </row>
    <row r="49" spans="1:9" s="260" customFormat="1" ht="102">
      <c r="A49" s="224" t="s">
        <v>500</v>
      </c>
      <c r="B49" s="159" t="s">
        <v>709</v>
      </c>
      <c r="C49" s="224" t="s">
        <v>932</v>
      </c>
      <c r="D49" s="224" t="s">
        <v>387</v>
      </c>
      <c r="E49" s="224"/>
      <c r="F49" s="224"/>
      <c r="G49" s="230">
        <f>G50+G55</f>
        <v>21433055</v>
      </c>
      <c r="H49" s="230">
        <f>H50+H55</f>
        <v>17166139</v>
      </c>
      <c r="I49" s="230">
        <f>I50+I55</f>
        <v>16708774</v>
      </c>
    </row>
    <row r="50" spans="1:9" s="260" customFormat="1" ht="38.25">
      <c r="A50" s="224" t="s">
        <v>501</v>
      </c>
      <c r="B50" s="236" t="s">
        <v>1403</v>
      </c>
      <c r="C50" s="174" t="s">
        <v>932</v>
      </c>
      <c r="D50" s="174" t="s">
        <v>387</v>
      </c>
      <c r="E50" s="174" t="s">
        <v>88</v>
      </c>
      <c r="F50" s="224"/>
      <c r="G50" s="230">
        <f aca="true" t="shared" si="5" ref="G50:I53">G51</f>
        <v>560763</v>
      </c>
      <c r="H50" s="230">
        <f t="shared" si="5"/>
        <v>381318</v>
      </c>
      <c r="I50" s="230">
        <f t="shared" si="5"/>
        <v>370104</v>
      </c>
    </row>
    <row r="51" spans="1:9" s="260" customFormat="1" ht="38.25">
      <c r="A51" s="224" t="s">
        <v>34</v>
      </c>
      <c r="B51" s="263" t="s">
        <v>729</v>
      </c>
      <c r="C51" s="174" t="s">
        <v>932</v>
      </c>
      <c r="D51" s="174" t="s">
        <v>387</v>
      </c>
      <c r="E51" s="174" t="s">
        <v>89</v>
      </c>
      <c r="F51" s="224"/>
      <c r="G51" s="230">
        <f>G52</f>
        <v>560763</v>
      </c>
      <c r="H51" s="230">
        <f t="shared" si="5"/>
        <v>381318</v>
      </c>
      <c r="I51" s="230">
        <f t="shared" si="5"/>
        <v>370104</v>
      </c>
    </row>
    <row r="52" spans="1:9" s="260" customFormat="1" ht="114.75">
      <c r="A52" s="224" t="s">
        <v>35</v>
      </c>
      <c r="B52" s="159" t="s">
        <v>1404</v>
      </c>
      <c r="C52" s="174" t="s">
        <v>932</v>
      </c>
      <c r="D52" s="174" t="s">
        <v>387</v>
      </c>
      <c r="E52" s="174" t="s">
        <v>77</v>
      </c>
      <c r="F52" s="224"/>
      <c r="G52" s="230">
        <f t="shared" si="5"/>
        <v>560763</v>
      </c>
      <c r="H52" s="230">
        <f t="shared" si="5"/>
        <v>381318</v>
      </c>
      <c r="I52" s="230">
        <f t="shared" si="5"/>
        <v>370104</v>
      </c>
    </row>
    <row r="53" spans="1:9" s="260" customFormat="1" ht="102">
      <c r="A53" s="224" t="s">
        <v>36</v>
      </c>
      <c r="B53" s="232" t="s">
        <v>16</v>
      </c>
      <c r="C53" s="174" t="s">
        <v>932</v>
      </c>
      <c r="D53" s="174" t="s">
        <v>387</v>
      </c>
      <c r="E53" s="174" t="s">
        <v>77</v>
      </c>
      <c r="F53" s="224" t="s">
        <v>451</v>
      </c>
      <c r="G53" s="230">
        <f t="shared" si="5"/>
        <v>560763</v>
      </c>
      <c r="H53" s="230">
        <f t="shared" si="5"/>
        <v>381318</v>
      </c>
      <c r="I53" s="230">
        <f t="shared" si="5"/>
        <v>370104</v>
      </c>
    </row>
    <row r="54" spans="1:9" s="260" customFormat="1" ht="38.25">
      <c r="A54" s="224" t="s">
        <v>435</v>
      </c>
      <c r="B54" s="232" t="s">
        <v>50</v>
      </c>
      <c r="C54" s="174" t="s">
        <v>932</v>
      </c>
      <c r="D54" s="174" t="s">
        <v>387</v>
      </c>
      <c r="E54" s="174" t="s">
        <v>77</v>
      </c>
      <c r="F54" s="224" t="s">
        <v>468</v>
      </c>
      <c r="G54" s="230">
        <v>560763</v>
      </c>
      <c r="H54" s="230">
        <v>381318</v>
      </c>
      <c r="I54" s="230">
        <v>370104</v>
      </c>
    </row>
    <row r="55" spans="1:9" s="260" customFormat="1" ht="38.25">
      <c r="A55" s="224" t="s">
        <v>377</v>
      </c>
      <c r="B55" s="159" t="s">
        <v>43</v>
      </c>
      <c r="C55" s="224" t="s">
        <v>932</v>
      </c>
      <c r="D55" s="224" t="s">
        <v>387</v>
      </c>
      <c r="E55" s="224" t="s">
        <v>90</v>
      </c>
      <c r="F55" s="224"/>
      <c r="G55" s="230">
        <f>G56</f>
        <v>20872292</v>
      </c>
      <c r="H55" s="230">
        <f>H56</f>
        <v>16784821</v>
      </c>
      <c r="I55" s="230">
        <f>I56</f>
        <v>16338670</v>
      </c>
    </row>
    <row r="56" spans="1:9" s="260" customFormat="1" ht="38.25">
      <c r="A56" s="224" t="s">
        <v>988</v>
      </c>
      <c r="B56" s="159" t="s">
        <v>985</v>
      </c>
      <c r="C56" s="224" t="s">
        <v>932</v>
      </c>
      <c r="D56" s="224" t="s">
        <v>387</v>
      </c>
      <c r="E56" s="224" t="s">
        <v>91</v>
      </c>
      <c r="F56" s="224"/>
      <c r="G56" s="230">
        <f>G57+G62+G69+G72</f>
        <v>20872292</v>
      </c>
      <c r="H56" s="230">
        <f>H57+H62+H69+H72</f>
        <v>16784821</v>
      </c>
      <c r="I56" s="230">
        <f>I57+I62+I69+I72</f>
        <v>16338670</v>
      </c>
    </row>
    <row r="57" spans="1:9" s="260" customFormat="1" ht="127.5">
      <c r="A57" s="224" t="s">
        <v>989</v>
      </c>
      <c r="B57" s="264" t="s">
        <v>1094</v>
      </c>
      <c r="C57" s="224" t="s">
        <v>932</v>
      </c>
      <c r="D57" s="224" t="s">
        <v>387</v>
      </c>
      <c r="E57" s="265" t="s">
        <v>92</v>
      </c>
      <c r="F57" s="224"/>
      <c r="G57" s="230">
        <f>G58+G60</f>
        <v>575200</v>
      </c>
      <c r="H57" s="230">
        <f>H58+H60</f>
        <v>575200</v>
      </c>
      <c r="I57" s="230">
        <f>I58+I60</f>
        <v>575200</v>
      </c>
    </row>
    <row r="58" spans="1:9" s="260" customFormat="1" ht="102">
      <c r="A58" s="224" t="s">
        <v>990</v>
      </c>
      <c r="B58" s="232" t="s">
        <v>16</v>
      </c>
      <c r="C58" s="265" t="s">
        <v>932</v>
      </c>
      <c r="D58" s="265" t="s">
        <v>387</v>
      </c>
      <c r="E58" s="265" t="s">
        <v>92</v>
      </c>
      <c r="F58" s="174" t="s">
        <v>451</v>
      </c>
      <c r="G58" s="230">
        <f>G59</f>
        <v>520370</v>
      </c>
      <c r="H58" s="230">
        <f>H59</f>
        <v>520370</v>
      </c>
      <c r="I58" s="230">
        <f>I59</f>
        <v>520370</v>
      </c>
    </row>
    <row r="59" spans="1:9" s="260" customFormat="1" ht="38.25">
      <c r="A59" s="224" t="s">
        <v>1549</v>
      </c>
      <c r="B59" s="232" t="s">
        <v>50</v>
      </c>
      <c r="C59" s="224" t="s">
        <v>932</v>
      </c>
      <c r="D59" s="224" t="s">
        <v>387</v>
      </c>
      <c r="E59" s="265" t="s">
        <v>92</v>
      </c>
      <c r="F59" s="174" t="s">
        <v>468</v>
      </c>
      <c r="G59" s="230">
        <v>520370</v>
      </c>
      <c r="H59" s="230">
        <v>520370</v>
      </c>
      <c r="I59" s="230">
        <v>520370</v>
      </c>
    </row>
    <row r="60" spans="1:9" s="260" customFormat="1" ht="51">
      <c r="A60" s="224" t="s">
        <v>1550</v>
      </c>
      <c r="B60" s="232" t="s">
        <v>1278</v>
      </c>
      <c r="C60" s="224" t="s">
        <v>932</v>
      </c>
      <c r="D60" s="224" t="s">
        <v>387</v>
      </c>
      <c r="E60" s="265" t="s">
        <v>92</v>
      </c>
      <c r="F60" s="174" t="s">
        <v>183</v>
      </c>
      <c r="G60" s="230">
        <f>G61</f>
        <v>54830</v>
      </c>
      <c r="H60" s="230">
        <f>H61</f>
        <v>54830</v>
      </c>
      <c r="I60" s="230">
        <f>I61</f>
        <v>54830</v>
      </c>
    </row>
    <row r="61" spans="1:9" s="260" customFormat="1" ht="51">
      <c r="A61" s="224" t="s">
        <v>1551</v>
      </c>
      <c r="B61" s="232" t="s">
        <v>516</v>
      </c>
      <c r="C61" s="224" t="s">
        <v>932</v>
      </c>
      <c r="D61" s="224" t="s">
        <v>387</v>
      </c>
      <c r="E61" s="265" t="s">
        <v>92</v>
      </c>
      <c r="F61" s="174" t="s">
        <v>938</v>
      </c>
      <c r="G61" s="230">
        <v>54830</v>
      </c>
      <c r="H61" s="230">
        <v>54830</v>
      </c>
      <c r="I61" s="230">
        <v>54830</v>
      </c>
    </row>
    <row r="62" spans="1:9" s="260" customFormat="1" ht="102">
      <c r="A62" s="224" t="s">
        <v>215</v>
      </c>
      <c r="B62" s="159" t="s">
        <v>1467</v>
      </c>
      <c r="C62" s="224" t="s">
        <v>932</v>
      </c>
      <c r="D62" s="224" t="s">
        <v>387</v>
      </c>
      <c r="E62" s="224" t="s">
        <v>93</v>
      </c>
      <c r="F62" s="224"/>
      <c r="G62" s="230">
        <f>G63+G65+G67</f>
        <v>19256596</v>
      </c>
      <c r="H62" s="230">
        <f>H63+H65+H67</f>
        <v>15169125</v>
      </c>
      <c r="I62" s="230">
        <f>I63+I65+I67</f>
        <v>14722974</v>
      </c>
    </row>
    <row r="63" spans="1:9" s="260" customFormat="1" ht="102">
      <c r="A63" s="224" t="s">
        <v>1052</v>
      </c>
      <c r="B63" s="232" t="s">
        <v>16</v>
      </c>
      <c r="C63" s="224" t="s">
        <v>932</v>
      </c>
      <c r="D63" s="224" t="s">
        <v>387</v>
      </c>
      <c r="E63" s="224" t="s">
        <v>93</v>
      </c>
      <c r="F63" s="174" t="s">
        <v>451</v>
      </c>
      <c r="G63" s="230">
        <f>G64</f>
        <v>13836217</v>
      </c>
      <c r="H63" s="230">
        <f>H64</f>
        <v>10803267</v>
      </c>
      <c r="I63" s="230">
        <f>I64</f>
        <v>10485524</v>
      </c>
    </row>
    <row r="64" spans="1:9" s="260" customFormat="1" ht="38.25">
      <c r="A64" s="224" t="s">
        <v>1053</v>
      </c>
      <c r="B64" s="232" t="s">
        <v>50</v>
      </c>
      <c r="C64" s="224" t="s">
        <v>932</v>
      </c>
      <c r="D64" s="224" t="s">
        <v>387</v>
      </c>
      <c r="E64" s="224" t="s">
        <v>93</v>
      </c>
      <c r="F64" s="174" t="s">
        <v>468</v>
      </c>
      <c r="G64" s="230">
        <f>16572373-685215+16464-1067405-1000000</f>
        <v>13836217</v>
      </c>
      <c r="H64" s="230">
        <v>10803267</v>
      </c>
      <c r="I64" s="230">
        <v>10485524</v>
      </c>
    </row>
    <row r="65" spans="1:9" s="260" customFormat="1" ht="51">
      <c r="A65" s="224" t="s">
        <v>1054</v>
      </c>
      <c r="B65" s="232" t="s">
        <v>1278</v>
      </c>
      <c r="C65" s="224" t="s">
        <v>932</v>
      </c>
      <c r="D65" s="224" t="s">
        <v>387</v>
      </c>
      <c r="E65" s="224" t="s">
        <v>93</v>
      </c>
      <c r="F65" s="174" t="s">
        <v>183</v>
      </c>
      <c r="G65" s="230">
        <f>G66</f>
        <v>5300379</v>
      </c>
      <c r="H65" s="230">
        <f>H66</f>
        <v>4284258</v>
      </c>
      <c r="I65" s="230">
        <f>I66</f>
        <v>4158250</v>
      </c>
    </row>
    <row r="66" spans="1:9" s="260" customFormat="1" ht="51">
      <c r="A66" s="224" t="s">
        <v>1055</v>
      </c>
      <c r="B66" s="232" t="s">
        <v>516</v>
      </c>
      <c r="C66" s="224" t="s">
        <v>932</v>
      </c>
      <c r="D66" s="224" t="s">
        <v>387</v>
      </c>
      <c r="E66" s="224" t="s">
        <v>93</v>
      </c>
      <c r="F66" s="174" t="s">
        <v>938</v>
      </c>
      <c r="G66" s="230">
        <f>11367118-4646074-60000-280665-30000-50000-1000000</f>
        <v>5300379</v>
      </c>
      <c r="H66" s="230">
        <v>4284258</v>
      </c>
      <c r="I66" s="230">
        <v>4158250</v>
      </c>
    </row>
    <row r="67" spans="1:9" s="260" customFormat="1" ht="12.75">
      <c r="A67" s="224" t="s">
        <v>1552</v>
      </c>
      <c r="B67" s="232" t="s">
        <v>53</v>
      </c>
      <c r="C67" s="224" t="s">
        <v>932</v>
      </c>
      <c r="D67" s="224" t="s">
        <v>387</v>
      </c>
      <c r="E67" s="224" t="s">
        <v>93</v>
      </c>
      <c r="F67" s="174" t="s">
        <v>52</v>
      </c>
      <c r="G67" s="230">
        <f>G68</f>
        <v>120000</v>
      </c>
      <c r="H67" s="230">
        <f>H68</f>
        <v>81600</v>
      </c>
      <c r="I67" s="230">
        <f>I68</f>
        <v>79200</v>
      </c>
    </row>
    <row r="68" spans="1:9" s="260" customFormat="1" ht="25.5">
      <c r="A68" s="224" t="s">
        <v>1553</v>
      </c>
      <c r="B68" s="232" t="s">
        <v>54</v>
      </c>
      <c r="C68" s="224" t="s">
        <v>932</v>
      </c>
      <c r="D68" s="224" t="s">
        <v>387</v>
      </c>
      <c r="E68" s="224" t="s">
        <v>93</v>
      </c>
      <c r="F68" s="174" t="s">
        <v>51</v>
      </c>
      <c r="G68" s="230">
        <f>200000-80000</f>
        <v>120000</v>
      </c>
      <c r="H68" s="230">
        <v>81600</v>
      </c>
      <c r="I68" s="230">
        <v>79200</v>
      </c>
    </row>
    <row r="69" spans="1:9" s="260" customFormat="1" ht="229.5">
      <c r="A69" s="224" t="s">
        <v>940</v>
      </c>
      <c r="B69" s="232" t="s">
        <v>1470</v>
      </c>
      <c r="C69" s="224" t="s">
        <v>932</v>
      </c>
      <c r="D69" s="224" t="s">
        <v>387</v>
      </c>
      <c r="E69" s="224" t="s">
        <v>1065</v>
      </c>
      <c r="F69" s="174"/>
      <c r="G69" s="230">
        <f aca="true" t="shared" si="6" ref="G69:I70">G70</f>
        <v>520248</v>
      </c>
      <c r="H69" s="230">
        <f t="shared" si="6"/>
        <v>520248</v>
      </c>
      <c r="I69" s="230">
        <f t="shared" si="6"/>
        <v>520248</v>
      </c>
    </row>
    <row r="70" spans="1:9" s="260" customFormat="1" ht="102">
      <c r="A70" s="224" t="s">
        <v>1554</v>
      </c>
      <c r="B70" s="232" t="s">
        <v>16</v>
      </c>
      <c r="C70" s="224" t="s">
        <v>932</v>
      </c>
      <c r="D70" s="224" t="s">
        <v>387</v>
      </c>
      <c r="E70" s="224" t="s">
        <v>1065</v>
      </c>
      <c r="F70" s="174" t="s">
        <v>451</v>
      </c>
      <c r="G70" s="230">
        <f t="shared" si="6"/>
        <v>520248</v>
      </c>
      <c r="H70" s="230">
        <f t="shared" si="6"/>
        <v>520248</v>
      </c>
      <c r="I70" s="230">
        <f t="shared" si="6"/>
        <v>520248</v>
      </c>
    </row>
    <row r="71" spans="1:9" s="260" customFormat="1" ht="38.25">
      <c r="A71" s="224" t="s">
        <v>1555</v>
      </c>
      <c r="B71" s="232" t="s">
        <v>50</v>
      </c>
      <c r="C71" s="224" t="s">
        <v>932</v>
      </c>
      <c r="D71" s="224" t="s">
        <v>387</v>
      </c>
      <c r="E71" s="224" t="s">
        <v>1065</v>
      </c>
      <c r="F71" s="174" t="s">
        <v>468</v>
      </c>
      <c r="G71" s="230">
        <v>520248</v>
      </c>
      <c r="H71" s="230">
        <v>520248</v>
      </c>
      <c r="I71" s="230">
        <v>520248</v>
      </c>
    </row>
    <row r="72" spans="1:9" s="260" customFormat="1" ht="280.5">
      <c r="A72" s="224" t="s">
        <v>1556</v>
      </c>
      <c r="B72" s="232" t="s">
        <v>1471</v>
      </c>
      <c r="C72" s="224" t="s">
        <v>932</v>
      </c>
      <c r="D72" s="224" t="s">
        <v>387</v>
      </c>
      <c r="E72" s="224" t="s">
        <v>1296</v>
      </c>
      <c r="F72" s="174"/>
      <c r="G72" s="230">
        <f aca="true" t="shared" si="7" ref="G72:I73">G73</f>
        <v>520248</v>
      </c>
      <c r="H72" s="230">
        <f t="shared" si="7"/>
        <v>520248</v>
      </c>
      <c r="I72" s="230">
        <f t="shared" si="7"/>
        <v>520248</v>
      </c>
    </row>
    <row r="73" spans="1:9" s="260" customFormat="1" ht="102">
      <c r="A73" s="224" t="s">
        <v>941</v>
      </c>
      <c r="B73" s="232" t="s">
        <v>16</v>
      </c>
      <c r="C73" s="224" t="s">
        <v>932</v>
      </c>
      <c r="D73" s="224" t="s">
        <v>387</v>
      </c>
      <c r="E73" s="224" t="s">
        <v>1296</v>
      </c>
      <c r="F73" s="174" t="s">
        <v>451</v>
      </c>
      <c r="G73" s="230">
        <f t="shared" si="7"/>
        <v>520248</v>
      </c>
      <c r="H73" s="230">
        <f t="shared" si="7"/>
        <v>520248</v>
      </c>
      <c r="I73" s="230">
        <f t="shared" si="7"/>
        <v>520248</v>
      </c>
    </row>
    <row r="74" spans="1:9" s="260" customFormat="1" ht="38.25">
      <c r="A74" s="224" t="s">
        <v>929</v>
      </c>
      <c r="B74" s="232" t="s">
        <v>50</v>
      </c>
      <c r="C74" s="224" t="s">
        <v>932</v>
      </c>
      <c r="D74" s="224" t="s">
        <v>387</v>
      </c>
      <c r="E74" s="224" t="s">
        <v>1296</v>
      </c>
      <c r="F74" s="174" t="s">
        <v>468</v>
      </c>
      <c r="G74" s="230">
        <v>520248</v>
      </c>
      <c r="H74" s="230">
        <v>520248</v>
      </c>
      <c r="I74" s="230">
        <v>520248</v>
      </c>
    </row>
    <row r="75" spans="1:9" s="260" customFormat="1" ht="12.75">
      <c r="A75" s="224" t="s">
        <v>209</v>
      </c>
      <c r="B75" s="232" t="s">
        <v>1319</v>
      </c>
      <c r="C75" s="224" t="s">
        <v>932</v>
      </c>
      <c r="D75" s="224" t="s">
        <v>1320</v>
      </c>
      <c r="E75" s="224"/>
      <c r="F75" s="224"/>
      <c r="G75" s="230">
        <f aca="true" t="shared" si="8" ref="G75:I79">G76</f>
        <v>1800</v>
      </c>
      <c r="H75" s="230">
        <f t="shared" si="8"/>
        <v>2900</v>
      </c>
      <c r="I75" s="230">
        <f t="shared" si="8"/>
        <v>0</v>
      </c>
    </row>
    <row r="76" spans="1:9" s="260" customFormat="1" ht="38.25">
      <c r="A76" s="224" t="s">
        <v>210</v>
      </c>
      <c r="B76" s="159" t="s">
        <v>43</v>
      </c>
      <c r="C76" s="224" t="s">
        <v>932</v>
      </c>
      <c r="D76" s="224" t="s">
        <v>1320</v>
      </c>
      <c r="E76" s="224" t="s">
        <v>90</v>
      </c>
      <c r="F76" s="224"/>
      <c r="G76" s="230">
        <f t="shared" si="8"/>
        <v>1800</v>
      </c>
      <c r="H76" s="230">
        <f t="shared" si="8"/>
        <v>2900</v>
      </c>
      <c r="I76" s="230">
        <f t="shared" si="8"/>
        <v>0</v>
      </c>
    </row>
    <row r="77" spans="1:9" s="260" customFormat="1" ht="38.25">
      <c r="A77" s="224" t="s">
        <v>939</v>
      </c>
      <c r="B77" s="159" t="s">
        <v>985</v>
      </c>
      <c r="C77" s="224" t="s">
        <v>932</v>
      </c>
      <c r="D77" s="224" t="s">
        <v>1320</v>
      </c>
      <c r="E77" s="224" t="s">
        <v>91</v>
      </c>
      <c r="F77" s="224"/>
      <c r="G77" s="230">
        <f t="shared" si="8"/>
        <v>1800</v>
      </c>
      <c r="H77" s="230">
        <f t="shared" si="8"/>
        <v>2900</v>
      </c>
      <c r="I77" s="230">
        <f t="shared" si="8"/>
        <v>0</v>
      </c>
    </row>
    <row r="78" spans="1:9" s="260" customFormat="1" ht="127.5">
      <c r="A78" s="224" t="s">
        <v>779</v>
      </c>
      <c r="B78" s="159" t="s">
        <v>1321</v>
      </c>
      <c r="C78" s="224" t="s">
        <v>932</v>
      </c>
      <c r="D78" s="224" t="s">
        <v>1320</v>
      </c>
      <c r="E78" s="224" t="s">
        <v>1322</v>
      </c>
      <c r="F78" s="224"/>
      <c r="G78" s="230">
        <f t="shared" si="8"/>
        <v>1800</v>
      </c>
      <c r="H78" s="230">
        <f t="shared" si="8"/>
        <v>2900</v>
      </c>
      <c r="I78" s="230">
        <f t="shared" si="8"/>
        <v>0</v>
      </c>
    </row>
    <row r="79" spans="1:9" s="260" customFormat="1" ht="51">
      <c r="A79" s="224" t="s">
        <v>991</v>
      </c>
      <c r="B79" s="232" t="s">
        <v>1278</v>
      </c>
      <c r="C79" s="224" t="s">
        <v>932</v>
      </c>
      <c r="D79" s="224" t="s">
        <v>1320</v>
      </c>
      <c r="E79" s="224" t="s">
        <v>1322</v>
      </c>
      <c r="F79" s="174" t="s">
        <v>183</v>
      </c>
      <c r="G79" s="230">
        <f t="shared" si="8"/>
        <v>1800</v>
      </c>
      <c r="H79" s="230">
        <f t="shared" si="8"/>
        <v>2900</v>
      </c>
      <c r="I79" s="230">
        <f t="shared" si="8"/>
        <v>0</v>
      </c>
    </row>
    <row r="80" spans="1:9" s="260" customFormat="1" ht="51">
      <c r="A80" s="224" t="s">
        <v>950</v>
      </c>
      <c r="B80" s="232" t="s">
        <v>516</v>
      </c>
      <c r="C80" s="224" t="s">
        <v>932</v>
      </c>
      <c r="D80" s="224" t="s">
        <v>1320</v>
      </c>
      <c r="E80" s="224" t="s">
        <v>1322</v>
      </c>
      <c r="F80" s="174" t="s">
        <v>938</v>
      </c>
      <c r="G80" s="230">
        <v>1800</v>
      </c>
      <c r="H80" s="230">
        <v>2900</v>
      </c>
      <c r="I80" s="230">
        <v>0</v>
      </c>
    </row>
    <row r="81" spans="1:9" s="260" customFormat="1" ht="12.75">
      <c r="A81" s="224" t="s">
        <v>951</v>
      </c>
      <c r="B81" s="236" t="s">
        <v>630</v>
      </c>
      <c r="C81" s="224" t="s">
        <v>932</v>
      </c>
      <c r="D81" s="224" t="s">
        <v>1049</v>
      </c>
      <c r="E81" s="224"/>
      <c r="F81" s="224"/>
      <c r="G81" s="230">
        <f aca="true" t="shared" si="9" ref="G81:I85">G82</f>
        <v>200000</v>
      </c>
      <c r="H81" s="230">
        <f t="shared" si="9"/>
        <v>200000</v>
      </c>
      <c r="I81" s="230">
        <f t="shared" si="9"/>
        <v>200000</v>
      </c>
    </row>
    <row r="82" spans="1:9" s="260" customFormat="1" ht="38.25">
      <c r="A82" s="224" t="s">
        <v>952</v>
      </c>
      <c r="B82" s="159" t="s">
        <v>43</v>
      </c>
      <c r="C82" s="224" t="s">
        <v>932</v>
      </c>
      <c r="D82" s="224" t="s">
        <v>1049</v>
      </c>
      <c r="E82" s="224" t="s">
        <v>90</v>
      </c>
      <c r="F82" s="224"/>
      <c r="G82" s="230">
        <f t="shared" si="9"/>
        <v>200000</v>
      </c>
      <c r="H82" s="230">
        <f t="shared" si="9"/>
        <v>200000</v>
      </c>
      <c r="I82" s="230">
        <f t="shared" si="9"/>
        <v>200000</v>
      </c>
    </row>
    <row r="83" spans="1:9" s="260" customFormat="1" ht="38.25">
      <c r="A83" s="224" t="s">
        <v>953</v>
      </c>
      <c r="B83" s="232" t="s">
        <v>985</v>
      </c>
      <c r="C83" s="224" t="s">
        <v>946</v>
      </c>
      <c r="D83" s="224" t="s">
        <v>1049</v>
      </c>
      <c r="E83" s="224" t="s">
        <v>91</v>
      </c>
      <c r="F83" s="224"/>
      <c r="G83" s="230">
        <f t="shared" si="9"/>
        <v>200000</v>
      </c>
      <c r="H83" s="230">
        <f t="shared" si="9"/>
        <v>200000</v>
      </c>
      <c r="I83" s="230">
        <f t="shared" si="9"/>
        <v>200000</v>
      </c>
    </row>
    <row r="84" spans="1:9" s="260" customFormat="1" ht="89.25">
      <c r="A84" s="224" t="s">
        <v>954</v>
      </c>
      <c r="B84" s="236" t="s">
        <v>726</v>
      </c>
      <c r="C84" s="224" t="s">
        <v>932</v>
      </c>
      <c r="D84" s="224" t="s">
        <v>1049</v>
      </c>
      <c r="E84" s="224" t="s">
        <v>94</v>
      </c>
      <c r="F84" s="224"/>
      <c r="G84" s="230">
        <f t="shared" si="9"/>
        <v>200000</v>
      </c>
      <c r="H84" s="230">
        <f t="shared" si="9"/>
        <v>200000</v>
      </c>
      <c r="I84" s="230">
        <f t="shared" si="9"/>
        <v>200000</v>
      </c>
    </row>
    <row r="85" spans="1:9" s="260" customFormat="1" ht="12.75">
      <c r="A85" s="224" t="s">
        <v>955</v>
      </c>
      <c r="B85" s="232" t="s">
        <v>53</v>
      </c>
      <c r="C85" s="224" t="s">
        <v>932</v>
      </c>
      <c r="D85" s="224" t="s">
        <v>1049</v>
      </c>
      <c r="E85" s="224" t="s">
        <v>94</v>
      </c>
      <c r="F85" s="224" t="s">
        <v>52</v>
      </c>
      <c r="G85" s="230">
        <f t="shared" si="9"/>
        <v>200000</v>
      </c>
      <c r="H85" s="230">
        <f t="shared" si="9"/>
        <v>200000</v>
      </c>
      <c r="I85" s="230">
        <f t="shared" si="9"/>
        <v>200000</v>
      </c>
    </row>
    <row r="86" spans="1:9" s="260" customFormat="1" ht="12.75">
      <c r="A86" s="224" t="s">
        <v>829</v>
      </c>
      <c r="B86" s="232" t="s">
        <v>986</v>
      </c>
      <c r="C86" s="224" t="s">
        <v>932</v>
      </c>
      <c r="D86" s="224" t="s">
        <v>1049</v>
      </c>
      <c r="E86" s="224" t="s">
        <v>94</v>
      </c>
      <c r="F86" s="224" t="s">
        <v>987</v>
      </c>
      <c r="G86" s="230">
        <v>200000</v>
      </c>
      <c r="H86" s="230">
        <v>200000</v>
      </c>
      <c r="I86" s="230">
        <v>200000</v>
      </c>
    </row>
    <row r="87" spans="1:9" s="260" customFormat="1" ht="25.5">
      <c r="A87" s="224" t="s">
        <v>484</v>
      </c>
      <c r="B87" s="159" t="s">
        <v>221</v>
      </c>
      <c r="C87" s="174" t="s">
        <v>932</v>
      </c>
      <c r="D87" s="174" t="s">
        <v>807</v>
      </c>
      <c r="E87" s="174"/>
      <c r="F87" s="174"/>
      <c r="G87" s="230">
        <f>G88+G100+G105+G95</f>
        <v>3529650</v>
      </c>
      <c r="H87" s="230">
        <f>H88+H100+H105+H95</f>
        <v>2999123</v>
      </c>
      <c r="I87" s="230">
        <f>I88+I100+I105+I95</f>
        <v>2015375</v>
      </c>
    </row>
    <row r="88" spans="1:9" s="260" customFormat="1" ht="38.25">
      <c r="A88" s="224" t="s">
        <v>485</v>
      </c>
      <c r="B88" s="236" t="s">
        <v>1403</v>
      </c>
      <c r="C88" s="174" t="s">
        <v>932</v>
      </c>
      <c r="D88" s="174" t="s">
        <v>807</v>
      </c>
      <c r="E88" s="174" t="s">
        <v>88</v>
      </c>
      <c r="F88" s="174"/>
      <c r="G88" s="230">
        <f aca="true" t="shared" si="10" ref="G88:I89">G89</f>
        <v>36200</v>
      </c>
      <c r="H88" s="230">
        <f t="shared" si="10"/>
        <v>36200</v>
      </c>
      <c r="I88" s="230">
        <f t="shared" si="10"/>
        <v>36200</v>
      </c>
    </row>
    <row r="89" spans="1:9" s="260" customFormat="1" ht="38.25">
      <c r="A89" s="224" t="s">
        <v>486</v>
      </c>
      <c r="B89" s="263" t="s">
        <v>729</v>
      </c>
      <c r="C89" s="174" t="s">
        <v>932</v>
      </c>
      <c r="D89" s="174" t="s">
        <v>807</v>
      </c>
      <c r="E89" s="174" t="s">
        <v>89</v>
      </c>
      <c r="F89" s="174"/>
      <c r="G89" s="230">
        <f t="shared" si="10"/>
        <v>36200</v>
      </c>
      <c r="H89" s="230">
        <f t="shared" si="10"/>
        <v>36200</v>
      </c>
      <c r="I89" s="230">
        <f t="shared" si="10"/>
        <v>36200</v>
      </c>
    </row>
    <row r="90" spans="1:9" s="260" customFormat="1" ht="140.25">
      <c r="A90" s="224" t="s">
        <v>487</v>
      </c>
      <c r="B90" s="232" t="s">
        <v>1405</v>
      </c>
      <c r="C90" s="174" t="s">
        <v>932</v>
      </c>
      <c r="D90" s="174" t="s">
        <v>807</v>
      </c>
      <c r="E90" s="174" t="s">
        <v>95</v>
      </c>
      <c r="F90" s="174"/>
      <c r="G90" s="230">
        <f>G91+G93</f>
        <v>36200</v>
      </c>
      <c r="H90" s="230">
        <f>H91+H93</f>
        <v>36200</v>
      </c>
      <c r="I90" s="230">
        <f>I91+I93</f>
        <v>36200</v>
      </c>
    </row>
    <row r="91" spans="1:9" s="260" customFormat="1" ht="102">
      <c r="A91" s="224" t="s">
        <v>488</v>
      </c>
      <c r="B91" s="232" t="s">
        <v>16</v>
      </c>
      <c r="C91" s="174" t="s">
        <v>932</v>
      </c>
      <c r="D91" s="174" t="s">
        <v>807</v>
      </c>
      <c r="E91" s="174" t="s">
        <v>95</v>
      </c>
      <c r="F91" s="174" t="s">
        <v>451</v>
      </c>
      <c r="G91" s="230">
        <f>G92</f>
        <v>29100</v>
      </c>
      <c r="H91" s="230">
        <f>H92</f>
        <v>29100</v>
      </c>
      <c r="I91" s="230">
        <f>I92</f>
        <v>29100</v>
      </c>
    </row>
    <row r="92" spans="1:9" s="260" customFormat="1" ht="38.25">
      <c r="A92" s="224" t="s">
        <v>489</v>
      </c>
      <c r="B92" s="232" t="s">
        <v>50</v>
      </c>
      <c r="C92" s="224" t="s">
        <v>932</v>
      </c>
      <c r="D92" s="174" t="s">
        <v>807</v>
      </c>
      <c r="E92" s="174" t="s">
        <v>95</v>
      </c>
      <c r="F92" s="224" t="s">
        <v>468</v>
      </c>
      <c r="G92" s="230">
        <v>29100</v>
      </c>
      <c r="H92" s="230">
        <v>29100</v>
      </c>
      <c r="I92" s="230">
        <v>29100</v>
      </c>
    </row>
    <row r="93" spans="1:9" s="260" customFormat="1" ht="51">
      <c r="A93" s="224" t="s">
        <v>490</v>
      </c>
      <c r="B93" s="232" t="s">
        <v>1278</v>
      </c>
      <c r="C93" s="224" t="s">
        <v>932</v>
      </c>
      <c r="D93" s="174" t="s">
        <v>807</v>
      </c>
      <c r="E93" s="174" t="s">
        <v>95</v>
      </c>
      <c r="F93" s="224" t="s">
        <v>183</v>
      </c>
      <c r="G93" s="230">
        <f>G94</f>
        <v>7100</v>
      </c>
      <c r="H93" s="230">
        <f>H94</f>
        <v>7100</v>
      </c>
      <c r="I93" s="230">
        <f>I94</f>
        <v>7100</v>
      </c>
    </row>
    <row r="94" spans="1:9" s="260" customFormat="1" ht="51">
      <c r="A94" s="224" t="s">
        <v>565</v>
      </c>
      <c r="B94" s="232" t="s">
        <v>516</v>
      </c>
      <c r="C94" s="224" t="s">
        <v>932</v>
      </c>
      <c r="D94" s="174" t="s">
        <v>807</v>
      </c>
      <c r="E94" s="174" t="s">
        <v>95</v>
      </c>
      <c r="F94" s="224" t="s">
        <v>938</v>
      </c>
      <c r="G94" s="230">
        <v>7100</v>
      </c>
      <c r="H94" s="230">
        <v>7100</v>
      </c>
      <c r="I94" s="230">
        <v>7100</v>
      </c>
    </row>
    <row r="95" spans="1:9" s="260" customFormat="1" ht="38.25">
      <c r="A95" s="224" t="s">
        <v>566</v>
      </c>
      <c r="B95" s="236" t="s">
        <v>962</v>
      </c>
      <c r="C95" s="224" t="s">
        <v>932</v>
      </c>
      <c r="D95" s="174" t="s">
        <v>807</v>
      </c>
      <c r="E95" s="174" t="s">
        <v>96</v>
      </c>
      <c r="F95" s="224"/>
      <c r="G95" s="230">
        <f aca="true" t="shared" si="11" ref="G95:I98">G96</f>
        <v>15000</v>
      </c>
      <c r="H95" s="230">
        <f t="shared" si="11"/>
        <v>15000</v>
      </c>
      <c r="I95" s="230">
        <f t="shared" si="11"/>
        <v>15000</v>
      </c>
    </row>
    <row r="96" spans="1:9" s="260" customFormat="1" ht="76.5">
      <c r="A96" s="224" t="s">
        <v>567</v>
      </c>
      <c r="B96" s="236" t="s">
        <v>1134</v>
      </c>
      <c r="C96" s="224" t="s">
        <v>932</v>
      </c>
      <c r="D96" s="174" t="s">
        <v>807</v>
      </c>
      <c r="E96" s="174" t="s">
        <v>97</v>
      </c>
      <c r="F96" s="224"/>
      <c r="G96" s="230">
        <f t="shared" si="11"/>
        <v>15000</v>
      </c>
      <c r="H96" s="230">
        <f t="shared" si="11"/>
        <v>15000</v>
      </c>
      <c r="I96" s="230">
        <f t="shared" si="11"/>
        <v>15000</v>
      </c>
    </row>
    <row r="97" spans="1:9" s="260" customFormat="1" ht="165.75">
      <c r="A97" s="224" t="s">
        <v>568</v>
      </c>
      <c r="B97" s="232" t="s">
        <v>969</v>
      </c>
      <c r="C97" s="224" t="s">
        <v>932</v>
      </c>
      <c r="D97" s="174" t="s">
        <v>807</v>
      </c>
      <c r="E97" s="224" t="s">
        <v>98</v>
      </c>
      <c r="F97" s="266"/>
      <c r="G97" s="230">
        <f t="shared" si="11"/>
        <v>15000</v>
      </c>
      <c r="H97" s="230">
        <f t="shared" si="11"/>
        <v>15000</v>
      </c>
      <c r="I97" s="230">
        <f t="shared" si="11"/>
        <v>15000</v>
      </c>
    </row>
    <row r="98" spans="1:9" s="260" customFormat="1" ht="51">
      <c r="A98" s="224" t="s">
        <v>491</v>
      </c>
      <c r="B98" s="232" t="s">
        <v>1278</v>
      </c>
      <c r="C98" s="224" t="s">
        <v>932</v>
      </c>
      <c r="D98" s="174" t="s">
        <v>807</v>
      </c>
      <c r="E98" s="224" t="s">
        <v>98</v>
      </c>
      <c r="F98" s="224" t="s">
        <v>183</v>
      </c>
      <c r="G98" s="230">
        <f t="shared" si="11"/>
        <v>15000</v>
      </c>
      <c r="H98" s="230">
        <f t="shared" si="11"/>
        <v>15000</v>
      </c>
      <c r="I98" s="230">
        <f t="shared" si="11"/>
        <v>15000</v>
      </c>
    </row>
    <row r="99" spans="1:9" s="260" customFormat="1" ht="51">
      <c r="A99" s="224" t="s">
        <v>492</v>
      </c>
      <c r="B99" s="232" t="s">
        <v>516</v>
      </c>
      <c r="C99" s="224" t="s">
        <v>932</v>
      </c>
      <c r="D99" s="174" t="s">
        <v>807</v>
      </c>
      <c r="E99" s="224" t="s">
        <v>98</v>
      </c>
      <c r="F99" s="224" t="s">
        <v>938</v>
      </c>
      <c r="G99" s="230">
        <v>15000</v>
      </c>
      <c r="H99" s="230">
        <v>15000</v>
      </c>
      <c r="I99" s="230">
        <v>15000</v>
      </c>
    </row>
    <row r="100" spans="1:9" s="260" customFormat="1" ht="76.5">
      <c r="A100" s="224" t="s">
        <v>493</v>
      </c>
      <c r="B100" s="159" t="s">
        <v>739</v>
      </c>
      <c r="C100" s="174" t="s">
        <v>932</v>
      </c>
      <c r="D100" s="174" t="s">
        <v>807</v>
      </c>
      <c r="E100" s="174" t="s">
        <v>99</v>
      </c>
      <c r="F100" s="174"/>
      <c r="G100" s="230">
        <f aca="true" t="shared" si="12" ref="G100:I103">G101</f>
        <v>25000</v>
      </c>
      <c r="H100" s="230">
        <f t="shared" si="12"/>
        <v>25000</v>
      </c>
      <c r="I100" s="230">
        <f t="shared" si="12"/>
        <v>25000</v>
      </c>
    </row>
    <row r="101" spans="1:9" s="260" customFormat="1" ht="38.25">
      <c r="A101" s="224" t="s">
        <v>494</v>
      </c>
      <c r="B101" s="159" t="s">
        <v>1746</v>
      </c>
      <c r="C101" s="174" t="s">
        <v>932</v>
      </c>
      <c r="D101" s="174" t="s">
        <v>807</v>
      </c>
      <c r="E101" s="174" t="s">
        <v>100</v>
      </c>
      <c r="F101" s="174"/>
      <c r="G101" s="230">
        <f t="shared" si="12"/>
        <v>25000</v>
      </c>
      <c r="H101" s="230">
        <f t="shared" si="12"/>
        <v>25000</v>
      </c>
      <c r="I101" s="230">
        <f t="shared" si="12"/>
        <v>25000</v>
      </c>
    </row>
    <row r="102" spans="1:9" s="260" customFormat="1" ht="331.5">
      <c r="A102" s="224" t="s">
        <v>495</v>
      </c>
      <c r="B102" s="159" t="s">
        <v>1747</v>
      </c>
      <c r="C102" s="174" t="s">
        <v>932</v>
      </c>
      <c r="D102" s="174" t="s">
        <v>807</v>
      </c>
      <c r="E102" s="174" t="s">
        <v>101</v>
      </c>
      <c r="F102" s="174"/>
      <c r="G102" s="230">
        <f t="shared" si="12"/>
        <v>25000</v>
      </c>
      <c r="H102" s="230">
        <f t="shared" si="12"/>
        <v>25000</v>
      </c>
      <c r="I102" s="230">
        <f t="shared" si="12"/>
        <v>25000</v>
      </c>
    </row>
    <row r="103" spans="1:9" s="260" customFormat="1" ht="51">
      <c r="A103" s="224" t="s">
        <v>496</v>
      </c>
      <c r="B103" s="232" t="s">
        <v>1278</v>
      </c>
      <c r="C103" s="174" t="s">
        <v>932</v>
      </c>
      <c r="D103" s="174" t="s">
        <v>807</v>
      </c>
      <c r="E103" s="174" t="s">
        <v>101</v>
      </c>
      <c r="F103" s="174" t="s">
        <v>183</v>
      </c>
      <c r="G103" s="230">
        <f t="shared" si="12"/>
        <v>25000</v>
      </c>
      <c r="H103" s="230">
        <f t="shared" si="12"/>
        <v>25000</v>
      </c>
      <c r="I103" s="230">
        <f t="shared" si="12"/>
        <v>25000</v>
      </c>
    </row>
    <row r="104" spans="1:9" s="260" customFormat="1" ht="51">
      <c r="A104" s="224" t="s">
        <v>446</v>
      </c>
      <c r="B104" s="232" t="s">
        <v>516</v>
      </c>
      <c r="C104" s="174" t="s">
        <v>932</v>
      </c>
      <c r="D104" s="174" t="s">
        <v>807</v>
      </c>
      <c r="E104" s="174" t="s">
        <v>101</v>
      </c>
      <c r="F104" s="174" t="s">
        <v>938</v>
      </c>
      <c r="G104" s="230">
        <v>25000</v>
      </c>
      <c r="H104" s="230">
        <v>25000</v>
      </c>
      <c r="I104" s="230">
        <v>25000</v>
      </c>
    </row>
    <row r="105" spans="1:9" s="260" customFormat="1" ht="38.25">
      <c r="A105" s="224" t="s">
        <v>447</v>
      </c>
      <c r="B105" s="159" t="s">
        <v>43</v>
      </c>
      <c r="C105" s="224" t="s">
        <v>932</v>
      </c>
      <c r="D105" s="174" t="s">
        <v>807</v>
      </c>
      <c r="E105" s="224" t="s">
        <v>90</v>
      </c>
      <c r="F105" s="174"/>
      <c r="G105" s="230">
        <f>G106</f>
        <v>3453450</v>
      </c>
      <c r="H105" s="230">
        <f>H106</f>
        <v>2922923</v>
      </c>
      <c r="I105" s="230">
        <f>I106</f>
        <v>1939175</v>
      </c>
    </row>
    <row r="106" spans="1:9" s="260" customFormat="1" ht="38.25">
      <c r="A106" s="224" t="s">
        <v>448</v>
      </c>
      <c r="B106" s="232" t="s">
        <v>985</v>
      </c>
      <c r="C106" s="224" t="s">
        <v>946</v>
      </c>
      <c r="D106" s="174" t="s">
        <v>807</v>
      </c>
      <c r="E106" s="224" t="s">
        <v>91</v>
      </c>
      <c r="F106" s="174"/>
      <c r="G106" s="230">
        <f>G125+G107+G112+G115+G122</f>
        <v>3453450</v>
      </c>
      <c r="H106" s="230">
        <f>H125+H107+H112+H115+H122</f>
        <v>2922923</v>
      </c>
      <c r="I106" s="230">
        <f>I125+I107+I112+I115+I122</f>
        <v>1939175</v>
      </c>
    </row>
    <row r="107" spans="1:9" s="260" customFormat="1" ht="127.5">
      <c r="A107" s="224" t="s">
        <v>449</v>
      </c>
      <c r="B107" s="232" t="s">
        <v>1095</v>
      </c>
      <c r="C107" s="224" t="s">
        <v>932</v>
      </c>
      <c r="D107" s="174" t="s">
        <v>807</v>
      </c>
      <c r="E107" s="224" t="s">
        <v>102</v>
      </c>
      <c r="F107" s="174"/>
      <c r="G107" s="230">
        <f>G108+G110</f>
        <v>60500</v>
      </c>
      <c r="H107" s="230">
        <f>H108+H110</f>
        <v>60500</v>
      </c>
      <c r="I107" s="230">
        <f>I108+I110</f>
        <v>60500</v>
      </c>
    </row>
    <row r="108" spans="1:9" s="260" customFormat="1" ht="102">
      <c r="A108" s="224" t="s">
        <v>450</v>
      </c>
      <c r="B108" s="232" t="s">
        <v>16</v>
      </c>
      <c r="C108" s="224" t="s">
        <v>932</v>
      </c>
      <c r="D108" s="174" t="s">
        <v>807</v>
      </c>
      <c r="E108" s="224" t="s">
        <v>102</v>
      </c>
      <c r="F108" s="174" t="s">
        <v>451</v>
      </c>
      <c r="G108" s="230">
        <f>G109</f>
        <v>57200</v>
      </c>
      <c r="H108" s="230">
        <f>H109</f>
        <v>57200</v>
      </c>
      <c r="I108" s="230">
        <f>I109</f>
        <v>57200</v>
      </c>
    </row>
    <row r="109" spans="1:9" s="260" customFormat="1" ht="38.25">
      <c r="A109" s="224" t="s">
        <v>451</v>
      </c>
      <c r="B109" s="232" t="s">
        <v>50</v>
      </c>
      <c r="C109" s="224" t="s">
        <v>932</v>
      </c>
      <c r="D109" s="174" t="s">
        <v>807</v>
      </c>
      <c r="E109" s="224" t="s">
        <v>102</v>
      </c>
      <c r="F109" s="174" t="s">
        <v>468</v>
      </c>
      <c r="G109" s="230">
        <v>57200</v>
      </c>
      <c r="H109" s="230">
        <v>57200</v>
      </c>
      <c r="I109" s="230">
        <v>57200</v>
      </c>
    </row>
    <row r="110" spans="1:9" s="260" customFormat="1" ht="51">
      <c r="A110" s="224" t="s">
        <v>421</v>
      </c>
      <c r="B110" s="232" t="s">
        <v>1278</v>
      </c>
      <c r="C110" s="224" t="s">
        <v>932</v>
      </c>
      <c r="D110" s="174" t="s">
        <v>807</v>
      </c>
      <c r="E110" s="224" t="s">
        <v>102</v>
      </c>
      <c r="F110" s="174" t="s">
        <v>183</v>
      </c>
      <c r="G110" s="230">
        <f>G111</f>
        <v>3300</v>
      </c>
      <c r="H110" s="230">
        <f>H111</f>
        <v>3300</v>
      </c>
      <c r="I110" s="230">
        <f>I111</f>
        <v>3300</v>
      </c>
    </row>
    <row r="111" spans="1:9" s="260" customFormat="1" ht="51">
      <c r="A111" s="224" t="s">
        <v>452</v>
      </c>
      <c r="B111" s="232" t="s">
        <v>516</v>
      </c>
      <c r="C111" s="224" t="s">
        <v>932</v>
      </c>
      <c r="D111" s="174" t="s">
        <v>807</v>
      </c>
      <c r="E111" s="224" t="s">
        <v>102</v>
      </c>
      <c r="F111" s="174" t="s">
        <v>938</v>
      </c>
      <c r="G111" s="230">
        <v>3300</v>
      </c>
      <c r="H111" s="230">
        <v>3300</v>
      </c>
      <c r="I111" s="230">
        <v>3300</v>
      </c>
    </row>
    <row r="112" spans="1:9" s="260" customFormat="1" ht="114.75">
      <c r="A112" s="224" t="s">
        <v>453</v>
      </c>
      <c r="B112" s="267" t="s">
        <v>1472</v>
      </c>
      <c r="C112" s="224" t="s">
        <v>932</v>
      </c>
      <c r="D112" s="174" t="s">
        <v>807</v>
      </c>
      <c r="E112" s="224" t="s">
        <v>103</v>
      </c>
      <c r="F112" s="224"/>
      <c r="G112" s="230">
        <f aca="true" t="shared" si="13" ref="G112:I113">G113</f>
        <v>10000</v>
      </c>
      <c r="H112" s="230">
        <f t="shared" si="13"/>
        <v>10000</v>
      </c>
      <c r="I112" s="230">
        <f t="shared" si="13"/>
        <v>10000</v>
      </c>
    </row>
    <row r="113" spans="1:9" s="260" customFormat="1" ht="51">
      <c r="A113" s="224" t="s">
        <v>454</v>
      </c>
      <c r="B113" s="232" t="s">
        <v>1278</v>
      </c>
      <c r="C113" s="224" t="s">
        <v>932</v>
      </c>
      <c r="D113" s="174" t="s">
        <v>807</v>
      </c>
      <c r="E113" s="224" t="s">
        <v>103</v>
      </c>
      <c r="F113" s="174" t="s">
        <v>183</v>
      </c>
      <c r="G113" s="230">
        <f t="shared" si="13"/>
        <v>10000</v>
      </c>
      <c r="H113" s="230">
        <f t="shared" si="13"/>
        <v>10000</v>
      </c>
      <c r="I113" s="230">
        <f t="shared" si="13"/>
        <v>10000</v>
      </c>
    </row>
    <row r="114" spans="1:9" s="260" customFormat="1" ht="51">
      <c r="A114" s="224" t="s">
        <v>455</v>
      </c>
      <c r="B114" s="232" t="s">
        <v>516</v>
      </c>
      <c r="C114" s="224" t="s">
        <v>932</v>
      </c>
      <c r="D114" s="174" t="s">
        <v>807</v>
      </c>
      <c r="E114" s="224" t="s">
        <v>103</v>
      </c>
      <c r="F114" s="174" t="s">
        <v>938</v>
      </c>
      <c r="G114" s="230">
        <v>10000</v>
      </c>
      <c r="H114" s="230">
        <v>10000</v>
      </c>
      <c r="I114" s="230">
        <v>10000</v>
      </c>
    </row>
    <row r="115" spans="1:9" s="260" customFormat="1" ht="89.25">
      <c r="A115" s="224" t="s">
        <v>456</v>
      </c>
      <c r="B115" s="232" t="s">
        <v>970</v>
      </c>
      <c r="C115" s="224" t="s">
        <v>932</v>
      </c>
      <c r="D115" s="174" t="s">
        <v>807</v>
      </c>
      <c r="E115" s="224" t="s">
        <v>971</v>
      </c>
      <c r="F115" s="174"/>
      <c r="G115" s="230">
        <f>G116+G118+G120</f>
        <v>2659387</v>
      </c>
      <c r="H115" s="230">
        <f>H116+H118+H120</f>
        <v>1820183</v>
      </c>
      <c r="I115" s="230">
        <f>I116+I118+I120</f>
        <v>1766795</v>
      </c>
    </row>
    <row r="116" spans="1:9" s="260" customFormat="1" ht="102">
      <c r="A116" s="224" t="s">
        <v>457</v>
      </c>
      <c r="B116" s="232" t="s">
        <v>16</v>
      </c>
      <c r="C116" s="224" t="s">
        <v>932</v>
      </c>
      <c r="D116" s="174" t="s">
        <v>807</v>
      </c>
      <c r="E116" s="224" t="s">
        <v>971</v>
      </c>
      <c r="F116" s="174" t="s">
        <v>451</v>
      </c>
      <c r="G116" s="230">
        <f>G117</f>
        <v>2407387</v>
      </c>
      <c r="H116" s="230">
        <f>H117</f>
        <v>1637023</v>
      </c>
      <c r="I116" s="230">
        <f>I117</f>
        <v>1588875</v>
      </c>
    </row>
    <row r="117" spans="1:9" s="260" customFormat="1" ht="25.5">
      <c r="A117" s="224" t="s">
        <v>458</v>
      </c>
      <c r="B117" s="232" t="s">
        <v>17</v>
      </c>
      <c r="C117" s="224" t="s">
        <v>932</v>
      </c>
      <c r="D117" s="174" t="s">
        <v>807</v>
      </c>
      <c r="E117" s="224" t="s">
        <v>971</v>
      </c>
      <c r="F117" s="174" t="s">
        <v>460</v>
      </c>
      <c r="G117" s="230">
        <v>2407387</v>
      </c>
      <c r="H117" s="230">
        <v>1637023</v>
      </c>
      <c r="I117" s="230">
        <v>1588875</v>
      </c>
    </row>
    <row r="118" spans="1:9" s="260" customFormat="1" ht="51">
      <c r="A118" s="224" t="s">
        <v>459</v>
      </c>
      <c r="B118" s="232" t="s">
        <v>1278</v>
      </c>
      <c r="C118" s="224" t="s">
        <v>932</v>
      </c>
      <c r="D118" s="174" t="s">
        <v>807</v>
      </c>
      <c r="E118" s="224" t="s">
        <v>971</v>
      </c>
      <c r="F118" s="174" t="s">
        <v>183</v>
      </c>
      <c r="G118" s="230">
        <f>G119</f>
        <v>247000</v>
      </c>
      <c r="H118" s="230">
        <f>H119</f>
        <v>178160</v>
      </c>
      <c r="I118" s="230">
        <f>I119</f>
        <v>172920</v>
      </c>
    </row>
    <row r="119" spans="1:9" s="260" customFormat="1" ht="51">
      <c r="A119" s="224" t="s">
        <v>460</v>
      </c>
      <c r="B119" s="232" t="s">
        <v>516</v>
      </c>
      <c r="C119" s="224" t="s">
        <v>932</v>
      </c>
      <c r="D119" s="174" t="s">
        <v>807</v>
      </c>
      <c r="E119" s="224" t="s">
        <v>971</v>
      </c>
      <c r="F119" s="174" t="s">
        <v>938</v>
      </c>
      <c r="G119" s="230">
        <f>262000-15000</f>
        <v>247000</v>
      </c>
      <c r="H119" s="230">
        <v>178160</v>
      </c>
      <c r="I119" s="230">
        <v>172920</v>
      </c>
    </row>
    <row r="120" spans="1:9" s="260" customFormat="1" ht="12.75">
      <c r="A120" s="224" t="s">
        <v>461</v>
      </c>
      <c r="B120" s="232" t="s">
        <v>53</v>
      </c>
      <c r="C120" s="224" t="s">
        <v>932</v>
      </c>
      <c r="D120" s="174" t="s">
        <v>807</v>
      </c>
      <c r="E120" s="224" t="s">
        <v>971</v>
      </c>
      <c r="F120" s="174" t="s">
        <v>52</v>
      </c>
      <c r="G120" s="230">
        <f>G121</f>
        <v>5000</v>
      </c>
      <c r="H120" s="230">
        <f>H121</f>
        <v>5000</v>
      </c>
      <c r="I120" s="230">
        <f>I121</f>
        <v>5000</v>
      </c>
    </row>
    <row r="121" spans="1:9" s="260" customFormat="1" ht="25.5">
      <c r="A121" s="224" t="s">
        <v>462</v>
      </c>
      <c r="B121" s="232" t="s">
        <v>54</v>
      </c>
      <c r="C121" s="224" t="s">
        <v>932</v>
      </c>
      <c r="D121" s="174" t="s">
        <v>807</v>
      </c>
      <c r="E121" s="224" t="s">
        <v>971</v>
      </c>
      <c r="F121" s="174" t="s">
        <v>51</v>
      </c>
      <c r="G121" s="230">
        <v>5000</v>
      </c>
      <c r="H121" s="230">
        <v>5000</v>
      </c>
      <c r="I121" s="230">
        <v>5000</v>
      </c>
    </row>
    <row r="122" spans="1:9" s="260" customFormat="1" ht="114.75">
      <c r="A122" s="224" t="s">
        <v>463</v>
      </c>
      <c r="B122" s="232" t="s">
        <v>756</v>
      </c>
      <c r="C122" s="224" t="s">
        <v>932</v>
      </c>
      <c r="D122" s="174" t="s">
        <v>807</v>
      </c>
      <c r="E122" s="174" t="s">
        <v>757</v>
      </c>
      <c r="F122" s="174"/>
      <c r="G122" s="230">
        <f aca="true" t="shared" si="14" ref="G122:I123">G123</f>
        <v>185063</v>
      </c>
      <c r="H122" s="230">
        <f t="shared" si="14"/>
        <v>0</v>
      </c>
      <c r="I122" s="230">
        <f t="shared" si="14"/>
        <v>0</v>
      </c>
    </row>
    <row r="123" spans="1:9" s="260" customFormat="1" ht="12.75">
      <c r="A123" s="224" t="s">
        <v>464</v>
      </c>
      <c r="B123" s="232" t="s">
        <v>53</v>
      </c>
      <c r="C123" s="224" t="s">
        <v>932</v>
      </c>
      <c r="D123" s="174" t="s">
        <v>807</v>
      </c>
      <c r="E123" s="174" t="s">
        <v>757</v>
      </c>
      <c r="F123" s="224" t="s">
        <v>52</v>
      </c>
      <c r="G123" s="230">
        <f t="shared" si="14"/>
        <v>185063</v>
      </c>
      <c r="H123" s="230">
        <f t="shared" si="14"/>
        <v>0</v>
      </c>
      <c r="I123" s="230">
        <f t="shared" si="14"/>
        <v>0</v>
      </c>
    </row>
    <row r="124" spans="1:9" s="260" customFormat="1" ht="12.75">
      <c r="A124" s="224" t="s">
        <v>1557</v>
      </c>
      <c r="B124" s="232" t="s">
        <v>986</v>
      </c>
      <c r="C124" s="224" t="s">
        <v>932</v>
      </c>
      <c r="D124" s="174" t="s">
        <v>807</v>
      </c>
      <c r="E124" s="174" t="s">
        <v>757</v>
      </c>
      <c r="F124" s="224" t="s">
        <v>987</v>
      </c>
      <c r="G124" s="230">
        <f>1000000-814937</f>
        <v>185063</v>
      </c>
      <c r="H124" s="230"/>
      <c r="I124" s="230"/>
    </row>
    <row r="125" spans="1:9" s="260" customFormat="1" ht="102">
      <c r="A125" s="224" t="s">
        <v>1558</v>
      </c>
      <c r="B125" s="268" t="s">
        <v>32</v>
      </c>
      <c r="C125" s="224" t="s">
        <v>932</v>
      </c>
      <c r="D125" s="174" t="s">
        <v>807</v>
      </c>
      <c r="E125" s="269" t="s">
        <v>104</v>
      </c>
      <c r="F125" s="269"/>
      <c r="G125" s="230">
        <f aca="true" t="shared" si="15" ref="G125:I126">G126</f>
        <v>538500</v>
      </c>
      <c r="H125" s="230">
        <f t="shared" si="15"/>
        <v>1032240</v>
      </c>
      <c r="I125" s="230">
        <f t="shared" si="15"/>
        <v>101880</v>
      </c>
    </row>
    <row r="126" spans="1:9" s="260" customFormat="1" ht="51">
      <c r="A126" s="224" t="s">
        <v>465</v>
      </c>
      <c r="B126" s="232" t="s">
        <v>1278</v>
      </c>
      <c r="C126" s="224" t="s">
        <v>932</v>
      </c>
      <c r="D126" s="174" t="s">
        <v>807</v>
      </c>
      <c r="E126" s="269" t="s">
        <v>104</v>
      </c>
      <c r="F126" s="269" t="s">
        <v>183</v>
      </c>
      <c r="G126" s="230">
        <f t="shared" si="15"/>
        <v>538500</v>
      </c>
      <c r="H126" s="230">
        <f t="shared" si="15"/>
        <v>1032240</v>
      </c>
      <c r="I126" s="230">
        <f t="shared" si="15"/>
        <v>101880</v>
      </c>
    </row>
    <row r="127" spans="1:9" s="260" customFormat="1" ht="51">
      <c r="A127" s="224" t="s">
        <v>466</v>
      </c>
      <c r="B127" s="270" t="s">
        <v>516</v>
      </c>
      <c r="C127" s="224" t="s">
        <v>932</v>
      </c>
      <c r="D127" s="174" t="s">
        <v>807</v>
      </c>
      <c r="E127" s="269" t="s">
        <v>104</v>
      </c>
      <c r="F127" s="269" t="s">
        <v>938</v>
      </c>
      <c r="G127" s="230">
        <f>1518000-979500</f>
        <v>538500</v>
      </c>
      <c r="H127" s="230">
        <v>1032240</v>
      </c>
      <c r="I127" s="230">
        <v>101880</v>
      </c>
    </row>
    <row r="128" spans="1:9" s="260" customFormat="1" ht="25.5">
      <c r="A128" s="224" t="s">
        <v>467</v>
      </c>
      <c r="B128" s="159" t="s">
        <v>839</v>
      </c>
      <c r="C128" s="174" t="s">
        <v>932</v>
      </c>
      <c r="D128" s="174" t="s">
        <v>437</v>
      </c>
      <c r="E128" s="174"/>
      <c r="F128" s="174"/>
      <c r="G128" s="230">
        <f aca="true" t="shared" si="16" ref="G128:I131">G129</f>
        <v>2488529</v>
      </c>
      <c r="H128" s="230">
        <f t="shared" si="16"/>
        <v>1920873</v>
      </c>
      <c r="I128" s="230">
        <f t="shared" si="16"/>
        <v>1864464</v>
      </c>
    </row>
    <row r="129" spans="1:9" s="260" customFormat="1" ht="51">
      <c r="A129" s="224" t="s">
        <v>468</v>
      </c>
      <c r="B129" s="159" t="s">
        <v>710</v>
      </c>
      <c r="C129" s="174" t="s">
        <v>932</v>
      </c>
      <c r="D129" s="174" t="s">
        <v>910</v>
      </c>
      <c r="E129" s="174"/>
      <c r="F129" s="174"/>
      <c r="G129" s="230">
        <f t="shared" si="16"/>
        <v>2488529</v>
      </c>
      <c r="H129" s="230">
        <f t="shared" si="16"/>
        <v>1920873</v>
      </c>
      <c r="I129" s="230">
        <f t="shared" si="16"/>
        <v>1864464</v>
      </c>
    </row>
    <row r="130" spans="1:9" s="260" customFormat="1" ht="76.5">
      <c r="A130" s="224" t="s">
        <v>569</v>
      </c>
      <c r="B130" s="159" t="s">
        <v>739</v>
      </c>
      <c r="C130" s="174" t="s">
        <v>932</v>
      </c>
      <c r="D130" s="174" t="s">
        <v>910</v>
      </c>
      <c r="E130" s="174" t="s">
        <v>99</v>
      </c>
      <c r="F130" s="174"/>
      <c r="G130" s="230">
        <f t="shared" si="16"/>
        <v>2488529</v>
      </c>
      <c r="H130" s="230">
        <f t="shared" si="16"/>
        <v>1920873</v>
      </c>
      <c r="I130" s="230">
        <f t="shared" si="16"/>
        <v>1864464</v>
      </c>
    </row>
    <row r="131" spans="1:9" s="260" customFormat="1" ht="98.25" customHeight="1">
      <c r="A131" s="224" t="s">
        <v>570</v>
      </c>
      <c r="B131" s="159" t="s">
        <v>1748</v>
      </c>
      <c r="C131" s="174" t="s">
        <v>932</v>
      </c>
      <c r="D131" s="174" t="s">
        <v>910</v>
      </c>
      <c r="E131" s="174" t="s">
        <v>1458</v>
      </c>
      <c r="F131" s="174"/>
      <c r="G131" s="230">
        <f>G132</f>
        <v>2488529</v>
      </c>
      <c r="H131" s="230">
        <f t="shared" si="16"/>
        <v>1920873</v>
      </c>
      <c r="I131" s="230">
        <f t="shared" si="16"/>
        <v>1864464</v>
      </c>
    </row>
    <row r="132" spans="1:9" s="260" customFormat="1" ht="204">
      <c r="A132" s="224" t="s">
        <v>376</v>
      </c>
      <c r="B132" s="232" t="s">
        <v>1749</v>
      </c>
      <c r="C132" s="174" t="s">
        <v>932</v>
      </c>
      <c r="D132" s="174" t="s">
        <v>910</v>
      </c>
      <c r="E132" s="174" t="s">
        <v>1459</v>
      </c>
      <c r="F132" s="174"/>
      <c r="G132" s="230">
        <f>G133+G135+G137</f>
        <v>2488529</v>
      </c>
      <c r="H132" s="230">
        <f>H133+H135+H137</f>
        <v>1920873</v>
      </c>
      <c r="I132" s="230">
        <f>I133+I135+I137</f>
        <v>1864464</v>
      </c>
    </row>
    <row r="133" spans="1:9" s="260" customFormat="1" ht="102">
      <c r="A133" s="224" t="s">
        <v>817</v>
      </c>
      <c r="B133" s="232" t="s">
        <v>16</v>
      </c>
      <c r="C133" s="174" t="s">
        <v>932</v>
      </c>
      <c r="D133" s="174" t="s">
        <v>910</v>
      </c>
      <c r="E133" s="174" t="s">
        <v>1459</v>
      </c>
      <c r="F133" s="174" t="s">
        <v>451</v>
      </c>
      <c r="G133" s="230">
        <f>G134</f>
        <v>2327357</v>
      </c>
      <c r="H133" s="230">
        <f>H134</f>
        <v>1810316</v>
      </c>
      <c r="I133" s="230">
        <f>I134</f>
        <v>1757071</v>
      </c>
    </row>
    <row r="134" spans="1:9" s="260" customFormat="1" ht="25.5">
      <c r="A134" s="224" t="s">
        <v>818</v>
      </c>
      <c r="B134" s="232" t="s">
        <v>17</v>
      </c>
      <c r="C134" s="174" t="s">
        <v>932</v>
      </c>
      <c r="D134" s="174" t="s">
        <v>910</v>
      </c>
      <c r="E134" s="174" t="s">
        <v>1459</v>
      </c>
      <c r="F134" s="174" t="s">
        <v>460</v>
      </c>
      <c r="G134" s="230">
        <f>3148861-486632-334872</f>
        <v>2327357</v>
      </c>
      <c r="H134" s="230">
        <v>1810316</v>
      </c>
      <c r="I134" s="230">
        <v>1757071</v>
      </c>
    </row>
    <row r="135" spans="1:9" s="260" customFormat="1" ht="51">
      <c r="A135" s="224" t="s">
        <v>819</v>
      </c>
      <c r="B135" s="232" t="s">
        <v>1278</v>
      </c>
      <c r="C135" s="174" t="s">
        <v>932</v>
      </c>
      <c r="D135" s="174" t="s">
        <v>910</v>
      </c>
      <c r="E135" s="174" t="s">
        <v>1459</v>
      </c>
      <c r="F135" s="174" t="s">
        <v>183</v>
      </c>
      <c r="G135" s="230">
        <f>G136</f>
        <v>158172</v>
      </c>
      <c r="H135" s="230">
        <f>H136</f>
        <v>107557</v>
      </c>
      <c r="I135" s="230">
        <f>I136</f>
        <v>104393</v>
      </c>
    </row>
    <row r="136" spans="1:9" s="260" customFormat="1" ht="51">
      <c r="A136" s="224" t="s">
        <v>820</v>
      </c>
      <c r="B136" s="232" t="s">
        <v>516</v>
      </c>
      <c r="C136" s="174" t="s">
        <v>932</v>
      </c>
      <c r="D136" s="174" t="s">
        <v>910</v>
      </c>
      <c r="E136" s="174" t="s">
        <v>1459</v>
      </c>
      <c r="F136" s="174" t="s">
        <v>938</v>
      </c>
      <c r="G136" s="230">
        <f>158172</f>
        <v>158172</v>
      </c>
      <c r="H136" s="230">
        <v>107557</v>
      </c>
      <c r="I136" s="230">
        <v>104393</v>
      </c>
    </row>
    <row r="137" spans="1:9" s="260" customFormat="1" ht="12.75">
      <c r="A137" s="224" t="s">
        <v>821</v>
      </c>
      <c r="B137" s="232" t="s">
        <v>53</v>
      </c>
      <c r="C137" s="174" t="s">
        <v>932</v>
      </c>
      <c r="D137" s="174" t="s">
        <v>910</v>
      </c>
      <c r="E137" s="174" t="s">
        <v>1459</v>
      </c>
      <c r="F137" s="174" t="s">
        <v>52</v>
      </c>
      <c r="G137" s="230">
        <f>G138</f>
        <v>3000</v>
      </c>
      <c r="H137" s="230">
        <f>H138</f>
        <v>3000</v>
      </c>
      <c r="I137" s="230">
        <f>I138</f>
        <v>3000</v>
      </c>
    </row>
    <row r="138" spans="1:9" s="260" customFormat="1" ht="25.5">
      <c r="A138" s="224" t="s">
        <v>822</v>
      </c>
      <c r="B138" s="232" t="s">
        <v>54</v>
      </c>
      <c r="C138" s="174" t="s">
        <v>932</v>
      </c>
      <c r="D138" s="174" t="s">
        <v>910</v>
      </c>
      <c r="E138" s="174" t="s">
        <v>1459</v>
      </c>
      <c r="F138" s="174" t="s">
        <v>51</v>
      </c>
      <c r="G138" s="230">
        <v>3000</v>
      </c>
      <c r="H138" s="230">
        <v>3000</v>
      </c>
      <c r="I138" s="230">
        <v>3000</v>
      </c>
    </row>
    <row r="139" spans="1:9" s="260" customFormat="1" ht="12.75">
      <c r="A139" s="224" t="s">
        <v>469</v>
      </c>
      <c r="B139" s="236" t="s">
        <v>634</v>
      </c>
      <c r="C139" s="224" t="s">
        <v>932</v>
      </c>
      <c r="D139" s="224" t="s">
        <v>23</v>
      </c>
      <c r="E139" s="224"/>
      <c r="F139" s="224"/>
      <c r="G139" s="230">
        <f>G140+G152+G161</f>
        <v>17975700</v>
      </c>
      <c r="H139" s="230">
        <f>H140+H152+H161</f>
        <v>17967500</v>
      </c>
      <c r="I139" s="230">
        <f>I140+I152+I161</f>
        <v>17962400</v>
      </c>
    </row>
    <row r="140" spans="1:9" s="260" customFormat="1" ht="25.5">
      <c r="A140" s="224" t="s">
        <v>41</v>
      </c>
      <c r="B140" s="236" t="s">
        <v>635</v>
      </c>
      <c r="C140" s="224" t="s">
        <v>932</v>
      </c>
      <c r="D140" s="224" t="s">
        <v>389</v>
      </c>
      <c r="E140" s="224"/>
      <c r="F140" s="224"/>
      <c r="G140" s="230">
        <f>G141</f>
        <v>1779100</v>
      </c>
      <c r="H140" s="230">
        <f>H141</f>
        <v>1770900</v>
      </c>
      <c r="I140" s="230">
        <f>I141</f>
        <v>1765800</v>
      </c>
    </row>
    <row r="141" spans="1:9" s="260" customFormat="1" ht="89.25">
      <c r="A141" s="224" t="s">
        <v>823</v>
      </c>
      <c r="B141" s="236" t="s">
        <v>698</v>
      </c>
      <c r="C141" s="224" t="s">
        <v>932</v>
      </c>
      <c r="D141" s="224" t="s">
        <v>389</v>
      </c>
      <c r="E141" s="224" t="s">
        <v>105</v>
      </c>
      <c r="F141" s="224"/>
      <c r="G141" s="230">
        <f>G142+G146</f>
        <v>1779100</v>
      </c>
      <c r="H141" s="230">
        <f>H142+H146</f>
        <v>1770900</v>
      </c>
      <c r="I141" s="230">
        <f>I142+I146</f>
        <v>1765800</v>
      </c>
    </row>
    <row r="142" spans="1:9" s="260" customFormat="1" ht="25.5">
      <c r="A142" s="224" t="s">
        <v>824</v>
      </c>
      <c r="B142" s="236" t="s">
        <v>699</v>
      </c>
      <c r="C142" s="224" t="s">
        <v>932</v>
      </c>
      <c r="D142" s="224" t="s">
        <v>389</v>
      </c>
      <c r="E142" s="224" t="s">
        <v>106</v>
      </c>
      <c r="F142" s="224"/>
      <c r="G142" s="230">
        <f>G143</f>
        <v>11900</v>
      </c>
      <c r="H142" s="230">
        <f>H143</f>
        <v>6600</v>
      </c>
      <c r="I142" s="230">
        <f>I143</f>
        <v>1500</v>
      </c>
    </row>
    <row r="143" spans="1:9" s="260" customFormat="1" ht="191.25">
      <c r="A143" s="224" t="s">
        <v>825</v>
      </c>
      <c r="B143" s="232" t="s">
        <v>1324</v>
      </c>
      <c r="C143" s="224" t="s">
        <v>932</v>
      </c>
      <c r="D143" s="224" t="s">
        <v>389</v>
      </c>
      <c r="E143" s="224" t="s">
        <v>1743</v>
      </c>
      <c r="F143" s="224"/>
      <c r="G143" s="230">
        <f aca="true" t="shared" si="17" ref="G143:I144">G144</f>
        <v>11900</v>
      </c>
      <c r="H143" s="230">
        <f t="shared" si="17"/>
        <v>6600</v>
      </c>
      <c r="I143" s="230">
        <f t="shared" si="17"/>
        <v>1500</v>
      </c>
    </row>
    <row r="144" spans="1:9" s="260" customFormat="1" ht="12.75">
      <c r="A144" s="224" t="s">
        <v>639</v>
      </c>
      <c r="B144" s="232" t="s">
        <v>53</v>
      </c>
      <c r="C144" s="224" t="s">
        <v>932</v>
      </c>
      <c r="D144" s="224" t="s">
        <v>389</v>
      </c>
      <c r="E144" s="224" t="s">
        <v>1743</v>
      </c>
      <c r="F144" s="224" t="s">
        <v>52</v>
      </c>
      <c r="G144" s="230">
        <f t="shared" si="17"/>
        <v>11900</v>
      </c>
      <c r="H144" s="230">
        <f t="shared" si="17"/>
        <v>6600</v>
      </c>
      <c r="I144" s="230">
        <f t="shared" si="17"/>
        <v>1500</v>
      </c>
    </row>
    <row r="145" spans="1:9" s="260" customFormat="1" ht="76.5">
      <c r="A145" s="224" t="s">
        <v>911</v>
      </c>
      <c r="B145" s="173" t="s">
        <v>1275</v>
      </c>
      <c r="C145" s="224" t="s">
        <v>932</v>
      </c>
      <c r="D145" s="224" t="s">
        <v>389</v>
      </c>
      <c r="E145" s="224" t="s">
        <v>1743</v>
      </c>
      <c r="F145" s="224" t="s">
        <v>906</v>
      </c>
      <c r="G145" s="230">
        <v>11900</v>
      </c>
      <c r="H145" s="230">
        <v>6600</v>
      </c>
      <c r="I145" s="230">
        <v>1500</v>
      </c>
    </row>
    <row r="146" spans="1:9" s="260" customFormat="1" ht="38.25">
      <c r="A146" s="224" t="s">
        <v>912</v>
      </c>
      <c r="B146" s="159" t="s">
        <v>743</v>
      </c>
      <c r="C146" s="224" t="s">
        <v>932</v>
      </c>
      <c r="D146" s="224" t="s">
        <v>389</v>
      </c>
      <c r="E146" s="224" t="s">
        <v>107</v>
      </c>
      <c r="F146" s="224"/>
      <c r="G146" s="230">
        <f>G147</f>
        <v>1767200</v>
      </c>
      <c r="H146" s="230">
        <f>H147</f>
        <v>1764300</v>
      </c>
      <c r="I146" s="230">
        <f>I147</f>
        <v>1764300</v>
      </c>
    </row>
    <row r="147" spans="1:9" s="260" customFormat="1" ht="178.5">
      <c r="A147" s="224" t="s">
        <v>913</v>
      </c>
      <c r="B147" s="159" t="s">
        <v>179</v>
      </c>
      <c r="C147" s="224" t="s">
        <v>932</v>
      </c>
      <c r="D147" s="224" t="s">
        <v>389</v>
      </c>
      <c r="E147" s="224" t="s">
        <v>108</v>
      </c>
      <c r="F147" s="224"/>
      <c r="G147" s="230">
        <f>G148+G150</f>
        <v>1767200</v>
      </c>
      <c r="H147" s="230">
        <f>H148+H150</f>
        <v>1764300</v>
      </c>
      <c r="I147" s="230">
        <f>I148+I150</f>
        <v>1764300</v>
      </c>
    </row>
    <row r="148" spans="1:9" s="260" customFormat="1" ht="102">
      <c r="A148" s="224" t="s">
        <v>799</v>
      </c>
      <c r="B148" s="232" t="s">
        <v>16</v>
      </c>
      <c r="C148" s="224" t="s">
        <v>932</v>
      </c>
      <c r="D148" s="224" t="s">
        <v>389</v>
      </c>
      <c r="E148" s="224" t="s">
        <v>108</v>
      </c>
      <c r="F148" s="174" t="s">
        <v>451</v>
      </c>
      <c r="G148" s="230">
        <f>G149</f>
        <v>1561100</v>
      </c>
      <c r="H148" s="230">
        <f>H149</f>
        <v>1561100</v>
      </c>
      <c r="I148" s="230">
        <f>I149</f>
        <v>1561100</v>
      </c>
    </row>
    <row r="149" spans="1:9" s="260" customFormat="1" ht="38.25">
      <c r="A149" s="224" t="s">
        <v>800</v>
      </c>
      <c r="B149" s="232" t="s">
        <v>50</v>
      </c>
      <c r="C149" s="224" t="s">
        <v>932</v>
      </c>
      <c r="D149" s="224" t="s">
        <v>389</v>
      </c>
      <c r="E149" s="224" t="s">
        <v>108</v>
      </c>
      <c r="F149" s="224" t="s">
        <v>468</v>
      </c>
      <c r="G149" s="230">
        <v>1561100</v>
      </c>
      <c r="H149" s="230">
        <v>1561100</v>
      </c>
      <c r="I149" s="230">
        <v>1561100</v>
      </c>
    </row>
    <row r="150" spans="1:9" s="260" customFormat="1" ht="51">
      <c r="A150" s="224" t="s">
        <v>1058</v>
      </c>
      <c r="B150" s="232" t="s">
        <v>1278</v>
      </c>
      <c r="C150" s="224" t="s">
        <v>932</v>
      </c>
      <c r="D150" s="224" t="s">
        <v>389</v>
      </c>
      <c r="E150" s="224" t="s">
        <v>108</v>
      </c>
      <c r="F150" s="224" t="s">
        <v>183</v>
      </c>
      <c r="G150" s="230">
        <f>G151</f>
        <v>206100</v>
      </c>
      <c r="H150" s="230">
        <f>H151</f>
        <v>203200</v>
      </c>
      <c r="I150" s="230">
        <f>I151</f>
        <v>203200</v>
      </c>
    </row>
    <row r="151" spans="1:9" s="260" customFormat="1" ht="51">
      <c r="A151" s="224" t="s">
        <v>1559</v>
      </c>
      <c r="B151" s="232" t="s">
        <v>516</v>
      </c>
      <c r="C151" s="224" t="s">
        <v>932</v>
      </c>
      <c r="D151" s="224" t="s">
        <v>389</v>
      </c>
      <c r="E151" s="224" t="s">
        <v>108</v>
      </c>
      <c r="F151" s="224" t="s">
        <v>938</v>
      </c>
      <c r="G151" s="230">
        <v>206100</v>
      </c>
      <c r="H151" s="230">
        <v>203200</v>
      </c>
      <c r="I151" s="230">
        <v>203200</v>
      </c>
    </row>
    <row r="152" spans="1:9" s="260" customFormat="1" ht="12.75">
      <c r="A152" s="224" t="s">
        <v>1560</v>
      </c>
      <c r="B152" s="236" t="s">
        <v>1048</v>
      </c>
      <c r="C152" s="224" t="s">
        <v>932</v>
      </c>
      <c r="D152" s="224" t="s">
        <v>390</v>
      </c>
      <c r="E152" s="224"/>
      <c r="F152" s="224"/>
      <c r="G152" s="230">
        <f aca="true" t="shared" si="18" ref="G152:I153">G153</f>
        <v>15725000</v>
      </c>
      <c r="H152" s="230">
        <f t="shared" si="18"/>
        <v>15725000</v>
      </c>
      <c r="I152" s="230">
        <f t="shared" si="18"/>
        <v>15725000</v>
      </c>
    </row>
    <row r="153" spans="1:9" s="260" customFormat="1" ht="38.25">
      <c r="A153" s="224" t="s">
        <v>1561</v>
      </c>
      <c r="B153" s="236" t="s">
        <v>72</v>
      </c>
      <c r="C153" s="224" t="s">
        <v>932</v>
      </c>
      <c r="D153" s="224" t="s">
        <v>390</v>
      </c>
      <c r="E153" s="224" t="s">
        <v>109</v>
      </c>
      <c r="F153" s="224"/>
      <c r="G153" s="230">
        <f t="shared" si="18"/>
        <v>15725000</v>
      </c>
      <c r="H153" s="230">
        <f t="shared" si="18"/>
        <v>15725000</v>
      </c>
      <c r="I153" s="230">
        <f t="shared" si="18"/>
        <v>15725000</v>
      </c>
    </row>
    <row r="154" spans="1:9" s="260" customFormat="1" ht="38.25">
      <c r="A154" s="224" t="s">
        <v>1562</v>
      </c>
      <c r="B154" s="159" t="s">
        <v>177</v>
      </c>
      <c r="C154" s="224" t="s">
        <v>932</v>
      </c>
      <c r="D154" s="224" t="s">
        <v>390</v>
      </c>
      <c r="E154" s="224" t="s">
        <v>110</v>
      </c>
      <c r="F154" s="224"/>
      <c r="G154" s="230">
        <f>G155+G158</f>
        <v>15725000</v>
      </c>
      <c r="H154" s="230">
        <f>H155+H158</f>
        <v>15725000</v>
      </c>
      <c r="I154" s="230">
        <f>I155+I158</f>
        <v>15725000</v>
      </c>
    </row>
    <row r="155" spans="1:9" s="260" customFormat="1" ht="178.5">
      <c r="A155" s="224" t="s">
        <v>865</v>
      </c>
      <c r="B155" s="267" t="s">
        <v>176</v>
      </c>
      <c r="C155" s="224" t="s">
        <v>932</v>
      </c>
      <c r="D155" s="224" t="s">
        <v>390</v>
      </c>
      <c r="E155" s="224" t="s">
        <v>111</v>
      </c>
      <c r="F155" s="224"/>
      <c r="G155" s="230">
        <f aca="true" t="shared" si="19" ref="G155:I156">G156</f>
        <v>2013000</v>
      </c>
      <c r="H155" s="230">
        <f t="shared" si="19"/>
        <v>2013000</v>
      </c>
      <c r="I155" s="230">
        <f t="shared" si="19"/>
        <v>2013000</v>
      </c>
    </row>
    <row r="156" spans="1:9" s="260" customFormat="1" ht="12.75">
      <c r="A156" s="224" t="s">
        <v>866</v>
      </c>
      <c r="B156" s="232" t="s">
        <v>53</v>
      </c>
      <c r="C156" s="224" t="s">
        <v>932</v>
      </c>
      <c r="D156" s="224" t="s">
        <v>390</v>
      </c>
      <c r="E156" s="224" t="s">
        <v>111</v>
      </c>
      <c r="F156" s="224" t="s">
        <v>52</v>
      </c>
      <c r="G156" s="230">
        <f t="shared" si="19"/>
        <v>2013000</v>
      </c>
      <c r="H156" s="230">
        <f t="shared" si="19"/>
        <v>2013000</v>
      </c>
      <c r="I156" s="230">
        <f t="shared" si="19"/>
        <v>2013000</v>
      </c>
    </row>
    <row r="157" spans="1:9" s="260" customFormat="1" ht="76.5">
      <c r="A157" s="224" t="s">
        <v>867</v>
      </c>
      <c r="B157" s="173" t="s">
        <v>1275</v>
      </c>
      <c r="C157" s="224" t="s">
        <v>932</v>
      </c>
      <c r="D157" s="224" t="s">
        <v>390</v>
      </c>
      <c r="E157" s="224" t="s">
        <v>111</v>
      </c>
      <c r="F157" s="224" t="s">
        <v>906</v>
      </c>
      <c r="G157" s="230">
        <v>2013000</v>
      </c>
      <c r="H157" s="230">
        <v>2013000</v>
      </c>
      <c r="I157" s="230">
        <v>2013000</v>
      </c>
    </row>
    <row r="158" spans="1:9" s="260" customFormat="1" ht="216.75">
      <c r="A158" s="224" t="s">
        <v>868</v>
      </c>
      <c r="B158" s="267" t="s">
        <v>1135</v>
      </c>
      <c r="C158" s="224" t="s">
        <v>932</v>
      </c>
      <c r="D158" s="224" t="s">
        <v>390</v>
      </c>
      <c r="E158" s="224" t="s">
        <v>112</v>
      </c>
      <c r="F158" s="224"/>
      <c r="G158" s="230">
        <f aca="true" t="shared" si="20" ref="G158:I159">G159</f>
        <v>13712000</v>
      </c>
      <c r="H158" s="230">
        <f t="shared" si="20"/>
        <v>13712000</v>
      </c>
      <c r="I158" s="230">
        <f t="shared" si="20"/>
        <v>13712000</v>
      </c>
    </row>
    <row r="159" spans="1:9" s="260" customFormat="1" ht="12.75">
      <c r="A159" s="224" t="s">
        <v>869</v>
      </c>
      <c r="B159" s="232" t="s">
        <v>53</v>
      </c>
      <c r="C159" s="224" t="s">
        <v>932</v>
      </c>
      <c r="D159" s="224" t="s">
        <v>390</v>
      </c>
      <c r="E159" s="224" t="s">
        <v>112</v>
      </c>
      <c r="F159" s="224" t="s">
        <v>52</v>
      </c>
      <c r="G159" s="230">
        <f t="shared" si="20"/>
        <v>13712000</v>
      </c>
      <c r="H159" s="230">
        <f t="shared" si="20"/>
        <v>13712000</v>
      </c>
      <c r="I159" s="230">
        <f t="shared" si="20"/>
        <v>13712000</v>
      </c>
    </row>
    <row r="160" spans="1:9" s="260" customFormat="1" ht="76.5">
      <c r="A160" s="224" t="s">
        <v>870</v>
      </c>
      <c r="B160" s="173" t="s">
        <v>1275</v>
      </c>
      <c r="C160" s="224" t="s">
        <v>932</v>
      </c>
      <c r="D160" s="224" t="s">
        <v>390</v>
      </c>
      <c r="E160" s="224" t="s">
        <v>112</v>
      </c>
      <c r="F160" s="224" t="s">
        <v>906</v>
      </c>
      <c r="G160" s="230">
        <v>13712000</v>
      </c>
      <c r="H160" s="230">
        <v>13712000</v>
      </c>
      <c r="I160" s="230">
        <v>13712000</v>
      </c>
    </row>
    <row r="161" spans="1:9" s="260" customFormat="1" ht="25.5">
      <c r="A161" s="224" t="s">
        <v>871</v>
      </c>
      <c r="B161" s="271" t="s">
        <v>798</v>
      </c>
      <c r="C161" s="224" t="s">
        <v>932</v>
      </c>
      <c r="D161" s="224" t="s">
        <v>391</v>
      </c>
      <c r="E161" s="224"/>
      <c r="F161" s="174"/>
      <c r="G161" s="230">
        <f>G162+G167</f>
        <v>471600</v>
      </c>
      <c r="H161" s="230">
        <f>H162+H167</f>
        <v>471600</v>
      </c>
      <c r="I161" s="230">
        <f>I162+I167</f>
        <v>471600</v>
      </c>
    </row>
    <row r="162" spans="1:9" s="260" customFormat="1" ht="89.25">
      <c r="A162" s="224" t="s">
        <v>872</v>
      </c>
      <c r="B162" s="236" t="s">
        <v>698</v>
      </c>
      <c r="C162" s="224" t="s">
        <v>932</v>
      </c>
      <c r="D162" s="224" t="s">
        <v>391</v>
      </c>
      <c r="E162" s="224" t="s">
        <v>105</v>
      </c>
      <c r="F162" s="174"/>
      <c r="G162" s="230">
        <f aca="true" t="shared" si="21" ref="G162:I165">G163</f>
        <v>271600</v>
      </c>
      <c r="H162" s="230">
        <f t="shared" si="21"/>
        <v>271600</v>
      </c>
      <c r="I162" s="230">
        <f t="shared" si="21"/>
        <v>271600</v>
      </c>
    </row>
    <row r="163" spans="1:9" s="260" customFormat="1" ht="25.5">
      <c r="A163" s="224" t="s">
        <v>873</v>
      </c>
      <c r="B163" s="232" t="s">
        <v>742</v>
      </c>
      <c r="C163" s="224" t="s">
        <v>932</v>
      </c>
      <c r="D163" s="224" t="s">
        <v>391</v>
      </c>
      <c r="E163" s="224" t="s">
        <v>113</v>
      </c>
      <c r="F163" s="174"/>
      <c r="G163" s="230">
        <f t="shared" si="21"/>
        <v>271600</v>
      </c>
      <c r="H163" s="230">
        <f t="shared" si="21"/>
        <v>271600</v>
      </c>
      <c r="I163" s="230">
        <f t="shared" si="21"/>
        <v>271600</v>
      </c>
    </row>
    <row r="164" spans="1:9" s="260" customFormat="1" ht="165.75">
      <c r="A164" s="224" t="s">
        <v>874</v>
      </c>
      <c r="B164" s="232" t="s">
        <v>1323</v>
      </c>
      <c r="C164" s="224" t="s">
        <v>932</v>
      </c>
      <c r="D164" s="224" t="s">
        <v>391</v>
      </c>
      <c r="E164" s="224" t="s">
        <v>114</v>
      </c>
      <c r="F164" s="174"/>
      <c r="G164" s="230">
        <f t="shared" si="21"/>
        <v>271600</v>
      </c>
      <c r="H164" s="230">
        <f t="shared" si="21"/>
        <v>271600</v>
      </c>
      <c r="I164" s="230">
        <f t="shared" si="21"/>
        <v>271600</v>
      </c>
    </row>
    <row r="165" spans="1:9" s="260" customFormat="1" ht="51">
      <c r="A165" s="224" t="s">
        <v>1563</v>
      </c>
      <c r="B165" s="232" t="s">
        <v>1278</v>
      </c>
      <c r="C165" s="224" t="s">
        <v>932</v>
      </c>
      <c r="D165" s="224" t="s">
        <v>391</v>
      </c>
      <c r="E165" s="224" t="s">
        <v>114</v>
      </c>
      <c r="F165" s="174" t="s">
        <v>183</v>
      </c>
      <c r="G165" s="230">
        <f t="shared" si="21"/>
        <v>271600</v>
      </c>
      <c r="H165" s="230">
        <f t="shared" si="21"/>
        <v>271600</v>
      </c>
      <c r="I165" s="230">
        <f t="shared" si="21"/>
        <v>271600</v>
      </c>
    </row>
    <row r="166" spans="1:9" s="260" customFormat="1" ht="51">
      <c r="A166" s="224" t="s">
        <v>1564</v>
      </c>
      <c r="B166" s="232" t="s">
        <v>516</v>
      </c>
      <c r="C166" s="224" t="s">
        <v>932</v>
      </c>
      <c r="D166" s="224" t="s">
        <v>391</v>
      </c>
      <c r="E166" s="224" t="s">
        <v>114</v>
      </c>
      <c r="F166" s="174" t="s">
        <v>938</v>
      </c>
      <c r="G166" s="230">
        <v>271600</v>
      </c>
      <c r="H166" s="230">
        <v>271600</v>
      </c>
      <c r="I166" s="230">
        <v>271600</v>
      </c>
    </row>
    <row r="167" spans="1:9" s="260" customFormat="1" ht="63.75">
      <c r="A167" s="224" t="s">
        <v>875</v>
      </c>
      <c r="B167" s="232" t="s">
        <v>180</v>
      </c>
      <c r="C167" s="224" t="s">
        <v>932</v>
      </c>
      <c r="D167" s="224" t="s">
        <v>391</v>
      </c>
      <c r="E167" s="224" t="s">
        <v>115</v>
      </c>
      <c r="F167" s="174"/>
      <c r="G167" s="230">
        <f>G168</f>
        <v>200000</v>
      </c>
      <c r="H167" s="230">
        <f>H168</f>
        <v>200000</v>
      </c>
      <c r="I167" s="230">
        <f>I168</f>
        <v>200000</v>
      </c>
    </row>
    <row r="168" spans="1:9" s="260" customFormat="1" ht="76.5">
      <c r="A168" s="224" t="s">
        <v>876</v>
      </c>
      <c r="B168" s="232" t="s">
        <v>717</v>
      </c>
      <c r="C168" s="224" t="s">
        <v>932</v>
      </c>
      <c r="D168" s="224" t="s">
        <v>391</v>
      </c>
      <c r="E168" s="224" t="s">
        <v>116</v>
      </c>
      <c r="F168" s="174"/>
      <c r="G168" s="230">
        <f>G169+G172+G178+G175</f>
        <v>200000</v>
      </c>
      <c r="H168" s="230">
        <f>H169+H172+H178+H175</f>
        <v>200000</v>
      </c>
      <c r="I168" s="230">
        <f>I169+I172+I178+I175</f>
        <v>200000</v>
      </c>
    </row>
    <row r="169" spans="1:9" s="260" customFormat="1" ht="140.25">
      <c r="A169" s="224" t="s">
        <v>877</v>
      </c>
      <c r="B169" s="232" t="s">
        <v>718</v>
      </c>
      <c r="C169" s="224" t="s">
        <v>932</v>
      </c>
      <c r="D169" s="224" t="s">
        <v>391</v>
      </c>
      <c r="E169" s="224" t="s">
        <v>117</v>
      </c>
      <c r="F169" s="174"/>
      <c r="G169" s="230">
        <f aca="true" t="shared" si="22" ref="G169:I170">G170</f>
        <v>15000</v>
      </c>
      <c r="H169" s="230">
        <f t="shared" si="22"/>
        <v>15000</v>
      </c>
      <c r="I169" s="230">
        <f t="shared" si="22"/>
        <v>15000</v>
      </c>
    </row>
    <row r="170" spans="1:9" s="260" customFormat="1" ht="51">
      <c r="A170" s="224" t="s">
        <v>878</v>
      </c>
      <c r="B170" s="232" t="s">
        <v>1278</v>
      </c>
      <c r="C170" s="224" t="s">
        <v>932</v>
      </c>
      <c r="D170" s="224" t="s">
        <v>391</v>
      </c>
      <c r="E170" s="224" t="s">
        <v>117</v>
      </c>
      <c r="F170" s="174" t="s">
        <v>183</v>
      </c>
      <c r="G170" s="230">
        <f t="shared" si="22"/>
        <v>15000</v>
      </c>
      <c r="H170" s="230">
        <f t="shared" si="22"/>
        <v>15000</v>
      </c>
      <c r="I170" s="230">
        <f t="shared" si="22"/>
        <v>15000</v>
      </c>
    </row>
    <row r="171" spans="1:9" s="260" customFormat="1" ht="51">
      <c r="A171" s="224" t="s">
        <v>879</v>
      </c>
      <c r="B171" s="232" t="s">
        <v>516</v>
      </c>
      <c r="C171" s="224" t="s">
        <v>932</v>
      </c>
      <c r="D171" s="224" t="s">
        <v>391</v>
      </c>
      <c r="E171" s="224" t="s">
        <v>117</v>
      </c>
      <c r="F171" s="174" t="s">
        <v>938</v>
      </c>
      <c r="G171" s="230">
        <v>15000</v>
      </c>
      <c r="H171" s="230">
        <v>15000</v>
      </c>
      <c r="I171" s="230">
        <v>15000</v>
      </c>
    </row>
    <row r="172" spans="1:9" s="260" customFormat="1" ht="153">
      <c r="A172" s="224" t="s">
        <v>880</v>
      </c>
      <c r="B172" s="267" t="s">
        <v>1140</v>
      </c>
      <c r="C172" s="224" t="s">
        <v>932</v>
      </c>
      <c r="D172" s="224" t="s">
        <v>391</v>
      </c>
      <c r="E172" s="224" t="s">
        <v>1460</v>
      </c>
      <c r="F172" s="224"/>
      <c r="G172" s="230">
        <f aca="true" t="shared" si="23" ref="G172:I173">G173</f>
        <v>85000</v>
      </c>
      <c r="H172" s="230">
        <f t="shared" si="23"/>
        <v>85000</v>
      </c>
      <c r="I172" s="230">
        <f t="shared" si="23"/>
        <v>85000</v>
      </c>
    </row>
    <row r="173" spans="1:9" s="260" customFormat="1" ht="12.75">
      <c r="A173" s="224" t="s">
        <v>881</v>
      </c>
      <c r="B173" s="232" t="s">
        <v>53</v>
      </c>
      <c r="C173" s="224" t="s">
        <v>932</v>
      </c>
      <c r="D173" s="224" t="s">
        <v>391</v>
      </c>
      <c r="E173" s="224" t="s">
        <v>1460</v>
      </c>
      <c r="F173" s="224" t="s">
        <v>52</v>
      </c>
      <c r="G173" s="230">
        <f t="shared" si="23"/>
        <v>85000</v>
      </c>
      <c r="H173" s="230">
        <f t="shared" si="23"/>
        <v>85000</v>
      </c>
      <c r="I173" s="230">
        <f t="shared" si="23"/>
        <v>85000</v>
      </c>
    </row>
    <row r="174" spans="1:9" s="260" customFormat="1" ht="76.5">
      <c r="A174" s="224" t="s">
        <v>882</v>
      </c>
      <c r="B174" s="173" t="s">
        <v>1275</v>
      </c>
      <c r="C174" s="224" t="s">
        <v>932</v>
      </c>
      <c r="D174" s="224" t="s">
        <v>391</v>
      </c>
      <c r="E174" s="224" t="s">
        <v>1460</v>
      </c>
      <c r="F174" s="224" t="s">
        <v>906</v>
      </c>
      <c r="G174" s="230">
        <v>85000</v>
      </c>
      <c r="H174" s="230">
        <v>85000</v>
      </c>
      <c r="I174" s="230">
        <v>85000</v>
      </c>
    </row>
    <row r="175" spans="1:9" s="260" customFormat="1" ht="165.75">
      <c r="A175" s="224" t="s">
        <v>883</v>
      </c>
      <c r="B175" s="267" t="s">
        <v>1137</v>
      </c>
      <c r="C175" s="224" t="s">
        <v>932</v>
      </c>
      <c r="D175" s="224" t="s">
        <v>391</v>
      </c>
      <c r="E175" s="224" t="s">
        <v>1461</v>
      </c>
      <c r="F175" s="224"/>
      <c r="G175" s="230">
        <f aca="true" t="shared" si="24" ref="G175:I176">G176</f>
        <v>25000</v>
      </c>
      <c r="H175" s="230">
        <f t="shared" si="24"/>
        <v>25000</v>
      </c>
      <c r="I175" s="230">
        <f t="shared" si="24"/>
        <v>25000</v>
      </c>
    </row>
    <row r="176" spans="1:9" s="260" customFormat="1" ht="12.75">
      <c r="A176" s="224" t="s">
        <v>884</v>
      </c>
      <c r="B176" s="232" t="s">
        <v>53</v>
      </c>
      <c r="C176" s="224" t="s">
        <v>932</v>
      </c>
      <c r="D176" s="224" t="s">
        <v>391</v>
      </c>
      <c r="E176" s="224" t="s">
        <v>1461</v>
      </c>
      <c r="F176" s="224" t="s">
        <v>52</v>
      </c>
      <c r="G176" s="230">
        <f t="shared" si="24"/>
        <v>25000</v>
      </c>
      <c r="H176" s="230">
        <f>H177</f>
        <v>25000</v>
      </c>
      <c r="I176" s="230">
        <f>I177</f>
        <v>25000</v>
      </c>
    </row>
    <row r="177" spans="1:9" s="260" customFormat="1" ht="76.5">
      <c r="A177" s="224" t="s">
        <v>915</v>
      </c>
      <c r="B177" s="173" t="s">
        <v>1275</v>
      </c>
      <c r="C177" s="224" t="s">
        <v>932</v>
      </c>
      <c r="D177" s="224" t="s">
        <v>391</v>
      </c>
      <c r="E177" s="224" t="s">
        <v>1461</v>
      </c>
      <c r="F177" s="224" t="s">
        <v>906</v>
      </c>
      <c r="G177" s="230">
        <v>25000</v>
      </c>
      <c r="H177" s="230">
        <v>25000</v>
      </c>
      <c r="I177" s="230">
        <v>25000</v>
      </c>
    </row>
    <row r="178" spans="1:9" s="260" customFormat="1" ht="165.75">
      <c r="A178" s="224" t="s">
        <v>916</v>
      </c>
      <c r="B178" s="267" t="s">
        <v>1141</v>
      </c>
      <c r="C178" s="224" t="s">
        <v>932</v>
      </c>
      <c r="D178" s="224" t="s">
        <v>391</v>
      </c>
      <c r="E178" s="224" t="s">
        <v>118</v>
      </c>
      <c r="F178" s="224"/>
      <c r="G178" s="230">
        <f aca="true" t="shared" si="25" ref="G178:I179">G179</f>
        <v>75000</v>
      </c>
      <c r="H178" s="230">
        <f t="shared" si="25"/>
        <v>75000</v>
      </c>
      <c r="I178" s="230">
        <f t="shared" si="25"/>
        <v>75000</v>
      </c>
    </row>
    <row r="179" spans="1:9" s="260" customFormat="1" ht="12.75">
      <c r="A179" s="224" t="s">
        <v>917</v>
      </c>
      <c r="B179" s="232" t="s">
        <v>53</v>
      </c>
      <c r="C179" s="224" t="s">
        <v>932</v>
      </c>
      <c r="D179" s="224" t="s">
        <v>391</v>
      </c>
      <c r="E179" s="224" t="s">
        <v>118</v>
      </c>
      <c r="F179" s="224" t="s">
        <v>52</v>
      </c>
      <c r="G179" s="230">
        <f t="shared" si="25"/>
        <v>75000</v>
      </c>
      <c r="H179" s="230">
        <f t="shared" si="25"/>
        <v>75000</v>
      </c>
      <c r="I179" s="230">
        <f t="shared" si="25"/>
        <v>75000</v>
      </c>
    </row>
    <row r="180" spans="1:9" s="260" customFormat="1" ht="76.5">
      <c r="A180" s="224" t="s">
        <v>885</v>
      </c>
      <c r="B180" s="173" t="s">
        <v>1275</v>
      </c>
      <c r="C180" s="224" t="s">
        <v>932</v>
      </c>
      <c r="D180" s="224" t="s">
        <v>391</v>
      </c>
      <c r="E180" s="224" t="s">
        <v>118</v>
      </c>
      <c r="F180" s="224" t="s">
        <v>906</v>
      </c>
      <c r="G180" s="230">
        <v>75000</v>
      </c>
      <c r="H180" s="230">
        <v>75000</v>
      </c>
      <c r="I180" s="230">
        <v>75000</v>
      </c>
    </row>
    <row r="181" spans="1:9" s="260" customFormat="1" ht="25.5">
      <c r="A181" s="224" t="s">
        <v>886</v>
      </c>
      <c r="B181" s="236" t="s">
        <v>497</v>
      </c>
      <c r="C181" s="224" t="s">
        <v>932</v>
      </c>
      <c r="D181" s="224" t="s">
        <v>24</v>
      </c>
      <c r="E181" s="224"/>
      <c r="F181" s="174"/>
      <c r="G181" s="230">
        <f>G188+G182</f>
        <v>7548900</v>
      </c>
      <c r="H181" s="230">
        <f>H188+H182</f>
        <v>7575900</v>
      </c>
      <c r="I181" s="230">
        <f>I188+I182</f>
        <v>7575900</v>
      </c>
    </row>
    <row r="182" spans="1:9" s="260" customFormat="1" ht="12.75">
      <c r="A182" s="224" t="s">
        <v>887</v>
      </c>
      <c r="B182" s="236" t="s">
        <v>1103</v>
      </c>
      <c r="C182" s="224" t="s">
        <v>932</v>
      </c>
      <c r="D182" s="224" t="s">
        <v>1104</v>
      </c>
      <c r="E182" s="224"/>
      <c r="F182" s="174"/>
      <c r="G182" s="230">
        <f aca="true" t="shared" si="26" ref="G182:I186">G183</f>
        <v>42000</v>
      </c>
      <c r="H182" s="230">
        <f t="shared" si="26"/>
        <v>69000</v>
      </c>
      <c r="I182" s="230">
        <f t="shared" si="26"/>
        <v>69000</v>
      </c>
    </row>
    <row r="183" spans="1:9" s="260" customFormat="1" ht="51">
      <c r="A183" s="224" t="s">
        <v>888</v>
      </c>
      <c r="B183" s="236" t="s">
        <v>578</v>
      </c>
      <c r="C183" s="224" t="s">
        <v>932</v>
      </c>
      <c r="D183" s="224" t="s">
        <v>1104</v>
      </c>
      <c r="E183" s="224" t="s">
        <v>119</v>
      </c>
      <c r="F183" s="174"/>
      <c r="G183" s="230">
        <f t="shared" si="26"/>
        <v>42000</v>
      </c>
      <c r="H183" s="230">
        <f t="shared" si="26"/>
        <v>69000</v>
      </c>
      <c r="I183" s="230">
        <f t="shared" si="26"/>
        <v>69000</v>
      </c>
    </row>
    <row r="184" spans="1:9" s="260" customFormat="1" ht="63.75">
      <c r="A184" s="224" t="s">
        <v>889</v>
      </c>
      <c r="B184" s="236" t="s">
        <v>18</v>
      </c>
      <c r="C184" s="224" t="s">
        <v>932</v>
      </c>
      <c r="D184" s="224" t="s">
        <v>1104</v>
      </c>
      <c r="E184" s="224" t="s">
        <v>120</v>
      </c>
      <c r="F184" s="174"/>
      <c r="G184" s="230">
        <f t="shared" si="26"/>
        <v>42000</v>
      </c>
      <c r="H184" s="230">
        <f t="shared" si="26"/>
        <v>69000</v>
      </c>
      <c r="I184" s="230">
        <f t="shared" si="26"/>
        <v>69000</v>
      </c>
    </row>
    <row r="185" spans="1:9" s="260" customFormat="1" ht="140.25">
      <c r="A185" s="224" t="s">
        <v>890</v>
      </c>
      <c r="B185" s="267" t="s">
        <v>1105</v>
      </c>
      <c r="C185" s="224" t="s">
        <v>932</v>
      </c>
      <c r="D185" s="224" t="s">
        <v>1104</v>
      </c>
      <c r="E185" s="224" t="s">
        <v>1106</v>
      </c>
      <c r="F185" s="174"/>
      <c r="G185" s="230">
        <f t="shared" si="26"/>
        <v>42000</v>
      </c>
      <c r="H185" s="230">
        <f t="shared" si="26"/>
        <v>69000</v>
      </c>
      <c r="I185" s="230">
        <f t="shared" si="26"/>
        <v>69000</v>
      </c>
    </row>
    <row r="186" spans="1:9" s="260" customFormat="1" ht="51">
      <c r="A186" s="224" t="s">
        <v>891</v>
      </c>
      <c r="B186" s="232" t="s">
        <v>1278</v>
      </c>
      <c r="C186" s="224" t="s">
        <v>932</v>
      </c>
      <c r="D186" s="224" t="s">
        <v>1104</v>
      </c>
      <c r="E186" s="224" t="s">
        <v>1106</v>
      </c>
      <c r="F186" s="174" t="s">
        <v>183</v>
      </c>
      <c r="G186" s="230">
        <f t="shared" si="26"/>
        <v>42000</v>
      </c>
      <c r="H186" s="230">
        <f t="shared" si="26"/>
        <v>69000</v>
      </c>
      <c r="I186" s="230">
        <f t="shared" si="26"/>
        <v>69000</v>
      </c>
    </row>
    <row r="187" spans="1:9" s="260" customFormat="1" ht="51">
      <c r="A187" s="224" t="s">
        <v>219</v>
      </c>
      <c r="B187" s="232" t="s">
        <v>516</v>
      </c>
      <c r="C187" s="224" t="s">
        <v>932</v>
      </c>
      <c r="D187" s="224" t="s">
        <v>1104</v>
      </c>
      <c r="E187" s="224" t="s">
        <v>1106</v>
      </c>
      <c r="F187" s="174" t="s">
        <v>938</v>
      </c>
      <c r="G187" s="230">
        <v>42000</v>
      </c>
      <c r="H187" s="230">
        <v>69000</v>
      </c>
      <c r="I187" s="230">
        <v>69000</v>
      </c>
    </row>
    <row r="188" spans="1:9" s="260" customFormat="1" ht="12.75">
      <c r="A188" s="224" t="s">
        <v>892</v>
      </c>
      <c r="B188" s="236" t="s">
        <v>748</v>
      </c>
      <c r="C188" s="224" t="s">
        <v>932</v>
      </c>
      <c r="D188" s="224" t="s">
        <v>778</v>
      </c>
      <c r="E188" s="224"/>
      <c r="F188" s="174"/>
      <c r="G188" s="230">
        <f aca="true" t="shared" si="27" ref="G188:I190">G189</f>
        <v>7506900</v>
      </c>
      <c r="H188" s="230">
        <f t="shared" si="27"/>
        <v>7506900</v>
      </c>
      <c r="I188" s="230">
        <f t="shared" si="27"/>
        <v>7506900</v>
      </c>
    </row>
    <row r="189" spans="1:9" s="260" customFormat="1" ht="51">
      <c r="A189" s="224" t="s">
        <v>893</v>
      </c>
      <c r="B189" s="236" t="s">
        <v>578</v>
      </c>
      <c r="C189" s="224" t="s">
        <v>932</v>
      </c>
      <c r="D189" s="224" t="s">
        <v>778</v>
      </c>
      <c r="E189" s="224" t="s">
        <v>119</v>
      </c>
      <c r="F189" s="174"/>
      <c r="G189" s="230">
        <f t="shared" si="27"/>
        <v>7506900</v>
      </c>
      <c r="H189" s="230">
        <f t="shared" si="27"/>
        <v>7506900</v>
      </c>
      <c r="I189" s="230">
        <f t="shared" si="27"/>
        <v>7506900</v>
      </c>
    </row>
    <row r="190" spans="1:9" s="260" customFormat="1" ht="63.75">
      <c r="A190" s="224" t="s">
        <v>894</v>
      </c>
      <c r="B190" s="236" t="s">
        <v>18</v>
      </c>
      <c r="C190" s="224" t="s">
        <v>932</v>
      </c>
      <c r="D190" s="224" t="s">
        <v>778</v>
      </c>
      <c r="E190" s="224" t="s">
        <v>120</v>
      </c>
      <c r="F190" s="174"/>
      <c r="G190" s="230">
        <f>G191</f>
        <v>7506900</v>
      </c>
      <c r="H190" s="230">
        <f t="shared" si="27"/>
        <v>7506900</v>
      </c>
      <c r="I190" s="230">
        <f t="shared" si="27"/>
        <v>7506900</v>
      </c>
    </row>
    <row r="191" spans="1:9" s="260" customFormat="1" ht="153">
      <c r="A191" s="224" t="s">
        <v>895</v>
      </c>
      <c r="B191" s="267" t="s">
        <v>758</v>
      </c>
      <c r="C191" s="224" t="s">
        <v>932</v>
      </c>
      <c r="D191" s="224" t="s">
        <v>778</v>
      </c>
      <c r="E191" s="224" t="s">
        <v>759</v>
      </c>
      <c r="F191" s="174"/>
      <c r="G191" s="230">
        <f aca="true" t="shared" si="28" ref="G191:I192">G192</f>
        <v>7506900</v>
      </c>
      <c r="H191" s="230">
        <f t="shared" si="28"/>
        <v>7506900</v>
      </c>
      <c r="I191" s="230">
        <f t="shared" si="28"/>
        <v>7506900</v>
      </c>
    </row>
    <row r="192" spans="1:9" s="260" customFormat="1" ht="12.75">
      <c r="A192" s="224" t="s">
        <v>896</v>
      </c>
      <c r="B192" s="232" t="s">
        <v>53</v>
      </c>
      <c r="C192" s="224" t="s">
        <v>932</v>
      </c>
      <c r="D192" s="224" t="s">
        <v>778</v>
      </c>
      <c r="E192" s="224" t="s">
        <v>759</v>
      </c>
      <c r="F192" s="174" t="s">
        <v>52</v>
      </c>
      <c r="G192" s="230">
        <f t="shared" si="28"/>
        <v>7506900</v>
      </c>
      <c r="H192" s="230">
        <f t="shared" si="28"/>
        <v>7506900</v>
      </c>
      <c r="I192" s="230">
        <f t="shared" si="28"/>
        <v>7506900</v>
      </c>
    </row>
    <row r="193" spans="1:9" s="260" customFormat="1" ht="76.5">
      <c r="A193" s="224" t="s">
        <v>897</v>
      </c>
      <c r="B193" s="173" t="s">
        <v>1275</v>
      </c>
      <c r="C193" s="224" t="s">
        <v>932</v>
      </c>
      <c r="D193" s="224" t="s">
        <v>778</v>
      </c>
      <c r="E193" s="224" t="s">
        <v>759</v>
      </c>
      <c r="F193" s="174" t="s">
        <v>906</v>
      </c>
      <c r="G193" s="230">
        <v>7506900</v>
      </c>
      <c r="H193" s="230">
        <v>7506900</v>
      </c>
      <c r="I193" s="230">
        <v>7506900</v>
      </c>
    </row>
    <row r="194" spans="1:9" s="260" customFormat="1" ht="12.75">
      <c r="A194" s="224" t="s">
        <v>898</v>
      </c>
      <c r="B194" s="236" t="s">
        <v>417</v>
      </c>
      <c r="C194" s="224" t="s">
        <v>932</v>
      </c>
      <c r="D194" s="224" t="s">
        <v>28</v>
      </c>
      <c r="E194" s="224"/>
      <c r="F194" s="174"/>
      <c r="G194" s="230">
        <f aca="true" t="shared" si="29" ref="G194:I197">G195</f>
        <v>1417400</v>
      </c>
      <c r="H194" s="230">
        <f t="shared" si="29"/>
        <v>1417400</v>
      </c>
      <c r="I194" s="230">
        <f t="shared" si="29"/>
        <v>1417400</v>
      </c>
    </row>
    <row r="195" spans="1:9" s="260" customFormat="1" ht="12.75">
      <c r="A195" s="224" t="s">
        <v>899</v>
      </c>
      <c r="B195" s="159" t="s">
        <v>483</v>
      </c>
      <c r="C195" s="224" t="s">
        <v>932</v>
      </c>
      <c r="D195" s="265" t="s">
        <v>19</v>
      </c>
      <c r="E195" s="224"/>
      <c r="F195" s="174"/>
      <c r="G195" s="230">
        <f t="shared" si="29"/>
        <v>1417400</v>
      </c>
      <c r="H195" s="230">
        <f t="shared" si="29"/>
        <v>1417400</v>
      </c>
      <c r="I195" s="230">
        <f t="shared" si="29"/>
        <v>1417400</v>
      </c>
    </row>
    <row r="196" spans="1:9" s="260" customFormat="1" ht="51">
      <c r="A196" s="224" t="s">
        <v>900</v>
      </c>
      <c r="B196" s="159" t="s">
        <v>31</v>
      </c>
      <c r="C196" s="224" t="s">
        <v>932</v>
      </c>
      <c r="D196" s="265" t="s">
        <v>19</v>
      </c>
      <c r="E196" s="265" t="s">
        <v>121</v>
      </c>
      <c r="F196" s="174"/>
      <c r="G196" s="230">
        <f t="shared" si="29"/>
        <v>1417400</v>
      </c>
      <c r="H196" s="230">
        <f t="shared" si="29"/>
        <v>1417400</v>
      </c>
      <c r="I196" s="230">
        <f t="shared" si="29"/>
        <v>1417400</v>
      </c>
    </row>
    <row r="197" spans="1:9" s="260" customFormat="1" ht="63.75">
      <c r="A197" s="224" t="s">
        <v>901</v>
      </c>
      <c r="B197" s="236" t="s">
        <v>701</v>
      </c>
      <c r="C197" s="224" t="s">
        <v>932</v>
      </c>
      <c r="D197" s="224" t="s">
        <v>19</v>
      </c>
      <c r="E197" s="224" t="s">
        <v>156</v>
      </c>
      <c r="F197" s="174"/>
      <c r="G197" s="230">
        <f>G198</f>
        <v>1417400</v>
      </c>
      <c r="H197" s="230">
        <f t="shared" si="29"/>
        <v>1417400</v>
      </c>
      <c r="I197" s="230">
        <f t="shared" si="29"/>
        <v>1417400</v>
      </c>
    </row>
    <row r="198" spans="1:9" s="260" customFormat="1" ht="191.25">
      <c r="A198" s="224" t="s">
        <v>902</v>
      </c>
      <c r="B198" s="232" t="s">
        <v>1153</v>
      </c>
      <c r="C198" s="224" t="s">
        <v>932</v>
      </c>
      <c r="D198" s="224" t="s">
        <v>19</v>
      </c>
      <c r="E198" s="224" t="s">
        <v>1154</v>
      </c>
      <c r="F198" s="174"/>
      <c r="G198" s="230">
        <f aca="true" t="shared" si="30" ref="G198:I199">G199</f>
        <v>1417400</v>
      </c>
      <c r="H198" s="230">
        <f t="shared" si="30"/>
        <v>1417400</v>
      </c>
      <c r="I198" s="230">
        <f t="shared" si="30"/>
        <v>1417400</v>
      </c>
    </row>
    <row r="199" spans="1:9" s="260" customFormat="1" ht="38.25">
      <c r="A199" s="224" t="s">
        <v>903</v>
      </c>
      <c r="B199" s="270" t="s">
        <v>1142</v>
      </c>
      <c r="C199" s="224" t="s">
        <v>932</v>
      </c>
      <c r="D199" s="224" t="s">
        <v>19</v>
      </c>
      <c r="E199" s="224" t="s">
        <v>1154</v>
      </c>
      <c r="F199" s="174" t="s">
        <v>744</v>
      </c>
      <c r="G199" s="230">
        <f t="shared" si="30"/>
        <v>1417400</v>
      </c>
      <c r="H199" s="230">
        <f t="shared" si="30"/>
        <v>1417400</v>
      </c>
      <c r="I199" s="230">
        <f t="shared" si="30"/>
        <v>1417400</v>
      </c>
    </row>
    <row r="200" spans="1:9" s="260" customFormat="1" ht="12.75">
      <c r="A200" s="224" t="s">
        <v>904</v>
      </c>
      <c r="B200" s="270" t="s">
        <v>1096</v>
      </c>
      <c r="C200" s="224" t="s">
        <v>932</v>
      </c>
      <c r="D200" s="224" t="s">
        <v>19</v>
      </c>
      <c r="E200" s="224" t="s">
        <v>1154</v>
      </c>
      <c r="F200" s="174" t="s">
        <v>745</v>
      </c>
      <c r="G200" s="230">
        <v>1417400</v>
      </c>
      <c r="H200" s="230">
        <v>1417400</v>
      </c>
      <c r="I200" s="230">
        <v>1417400</v>
      </c>
    </row>
    <row r="201" spans="1:9" s="260" customFormat="1" ht="51">
      <c r="A201" s="224" t="s">
        <v>905</v>
      </c>
      <c r="B201" s="272" t="s">
        <v>67</v>
      </c>
      <c r="C201" s="255" t="s">
        <v>419</v>
      </c>
      <c r="D201" s="224"/>
      <c r="E201" s="266"/>
      <c r="F201" s="224"/>
      <c r="G201" s="227">
        <f>G202+G228+G267</f>
        <v>69826107</v>
      </c>
      <c r="H201" s="227">
        <f>H202+H228+H267</f>
        <v>58312070</v>
      </c>
      <c r="I201" s="227">
        <f>I202+I228+I267</f>
        <v>56130315</v>
      </c>
    </row>
    <row r="202" spans="1:9" s="260" customFormat="1" ht="12.75">
      <c r="A202" s="224" t="s">
        <v>645</v>
      </c>
      <c r="B202" s="236" t="s">
        <v>601</v>
      </c>
      <c r="C202" s="224" t="s">
        <v>419</v>
      </c>
      <c r="D202" s="224" t="s">
        <v>25</v>
      </c>
      <c r="E202" s="224"/>
      <c r="F202" s="224"/>
      <c r="G202" s="230">
        <f>G203+G209</f>
        <v>6816868</v>
      </c>
      <c r="H202" s="230">
        <f>H203+H209</f>
        <v>5308559</v>
      </c>
      <c r="I202" s="230">
        <f>I203+I209</f>
        <v>5096804</v>
      </c>
    </row>
    <row r="203" spans="1:9" s="260" customFormat="1" ht="25.5">
      <c r="A203" s="224" t="s">
        <v>646</v>
      </c>
      <c r="B203" s="236" t="s">
        <v>1143</v>
      </c>
      <c r="C203" s="224" t="s">
        <v>419</v>
      </c>
      <c r="D203" s="224" t="s">
        <v>1144</v>
      </c>
      <c r="E203" s="224"/>
      <c r="F203" s="224"/>
      <c r="G203" s="230">
        <f aca="true" t="shared" si="31" ref="G203:I207">G204</f>
        <v>5550186</v>
      </c>
      <c r="H203" s="230">
        <f t="shared" si="31"/>
        <v>4382996</v>
      </c>
      <c r="I203" s="230">
        <f t="shared" si="31"/>
        <v>4254084</v>
      </c>
    </row>
    <row r="204" spans="1:9" s="260" customFormat="1" ht="51">
      <c r="A204" s="224" t="s">
        <v>647</v>
      </c>
      <c r="B204" s="232" t="s">
        <v>976</v>
      </c>
      <c r="C204" s="224" t="s">
        <v>419</v>
      </c>
      <c r="D204" s="224" t="s">
        <v>1144</v>
      </c>
      <c r="E204" s="224" t="s">
        <v>121</v>
      </c>
      <c r="F204" s="224"/>
      <c r="G204" s="230">
        <f t="shared" si="31"/>
        <v>5550186</v>
      </c>
      <c r="H204" s="230">
        <f t="shared" si="31"/>
        <v>4382996</v>
      </c>
      <c r="I204" s="230">
        <f t="shared" si="31"/>
        <v>4254084</v>
      </c>
    </row>
    <row r="205" spans="1:9" s="260" customFormat="1" ht="25.5">
      <c r="A205" s="224" t="s">
        <v>648</v>
      </c>
      <c r="B205" s="232" t="s">
        <v>802</v>
      </c>
      <c r="C205" s="174" t="s">
        <v>419</v>
      </c>
      <c r="D205" s="224" t="s">
        <v>1144</v>
      </c>
      <c r="E205" s="174" t="s">
        <v>122</v>
      </c>
      <c r="F205" s="224"/>
      <c r="G205" s="230">
        <f>G206</f>
        <v>5550186</v>
      </c>
      <c r="H205" s="230">
        <f>H206</f>
        <v>4382996</v>
      </c>
      <c r="I205" s="230">
        <f>I206</f>
        <v>4254084</v>
      </c>
    </row>
    <row r="206" spans="1:9" s="260" customFormat="1" ht="114.75">
      <c r="A206" s="224" t="s">
        <v>649</v>
      </c>
      <c r="B206" s="232" t="s">
        <v>755</v>
      </c>
      <c r="C206" s="174" t="s">
        <v>419</v>
      </c>
      <c r="D206" s="224" t="s">
        <v>1144</v>
      </c>
      <c r="E206" s="224" t="s">
        <v>123</v>
      </c>
      <c r="F206" s="224"/>
      <c r="G206" s="230">
        <f t="shared" si="31"/>
        <v>5550186</v>
      </c>
      <c r="H206" s="230">
        <f t="shared" si="31"/>
        <v>4382996</v>
      </c>
      <c r="I206" s="230">
        <f t="shared" si="31"/>
        <v>4254084</v>
      </c>
    </row>
    <row r="207" spans="1:9" s="260" customFormat="1" ht="56.25" customHeight="1">
      <c r="A207" s="224" t="s">
        <v>650</v>
      </c>
      <c r="B207" s="232" t="s">
        <v>443</v>
      </c>
      <c r="C207" s="174" t="s">
        <v>419</v>
      </c>
      <c r="D207" s="224" t="s">
        <v>1144</v>
      </c>
      <c r="E207" s="224" t="s">
        <v>123</v>
      </c>
      <c r="F207" s="224" t="s">
        <v>836</v>
      </c>
      <c r="G207" s="230">
        <f t="shared" si="31"/>
        <v>5550186</v>
      </c>
      <c r="H207" s="230">
        <f t="shared" si="31"/>
        <v>4382996</v>
      </c>
      <c r="I207" s="230">
        <f t="shared" si="31"/>
        <v>4254084</v>
      </c>
    </row>
    <row r="208" spans="1:9" s="260" customFormat="1" ht="25.5">
      <c r="A208" s="224" t="s">
        <v>651</v>
      </c>
      <c r="B208" s="232" t="s">
        <v>444</v>
      </c>
      <c r="C208" s="174" t="s">
        <v>419</v>
      </c>
      <c r="D208" s="224" t="s">
        <v>1144</v>
      </c>
      <c r="E208" s="224" t="s">
        <v>123</v>
      </c>
      <c r="F208" s="224" t="s">
        <v>837</v>
      </c>
      <c r="G208" s="230">
        <f>6445582-669744-225652</f>
        <v>5550186</v>
      </c>
      <c r="H208" s="230">
        <v>4382996</v>
      </c>
      <c r="I208" s="230">
        <v>4254084</v>
      </c>
    </row>
    <row r="209" spans="1:9" s="260" customFormat="1" ht="12.75">
      <c r="A209" s="224" t="s">
        <v>183</v>
      </c>
      <c r="B209" s="236" t="s">
        <v>1145</v>
      </c>
      <c r="C209" s="224" t="s">
        <v>640</v>
      </c>
      <c r="D209" s="224" t="s">
        <v>394</v>
      </c>
      <c r="E209" s="224"/>
      <c r="F209" s="224"/>
      <c r="G209" s="230">
        <f>G210</f>
        <v>1266682</v>
      </c>
      <c r="H209" s="230">
        <f>H210</f>
        <v>925563</v>
      </c>
      <c r="I209" s="230">
        <f>I210</f>
        <v>842720</v>
      </c>
    </row>
    <row r="210" spans="1:9" s="260" customFormat="1" ht="38.25">
      <c r="A210" s="224" t="s">
        <v>652</v>
      </c>
      <c r="B210" s="236" t="s">
        <v>962</v>
      </c>
      <c r="C210" s="224" t="s">
        <v>640</v>
      </c>
      <c r="D210" s="224" t="s">
        <v>394</v>
      </c>
      <c r="E210" s="224" t="s">
        <v>96</v>
      </c>
      <c r="F210" s="224"/>
      <c r="G210" s="230">
        <f>G211+G224</f>
        <v>1266682</v>
      </c>
      <c r="H210" s="230">
        <f>H211+H224</f>
        <v>925563</v>
      </c>
      <c r="I210" s="230">
        <f>I211+I224</f>
        <v>842720</v>
      </c>
    </row>
    <row r="211" spans="1:9" s="260" customFormat="1" ht="38.25">
      <c r="A211" s="224" t="s">
        <v>653</v>
      </c>
      <c r="B211" s="236" t="s">
        <v>1136</v>
      </c>
      <c r="C211" s="224" t="s">
        <v>419</v>
      </c>
      <c r="D211" s="224" t="s">
        <v>394</v>
      </c>
      <c r="E211" s="224" t="s">
        <v>124</v>
      </c>
      <c r="F211" s="224"/>
      <c r="G211" s="230">
        <f>G215+G218+G212+G221</f>
        <v>1200682</v>
      </c>
      <c r="H211" s="230">
        <f>H215+H218+H212+H221</f>
        <v>869563</v>
      </c>
      <c r="I211" s="230">
        <f>I215+I218+I212+I221</f>
        <v>786720</v>
      </c>
    </row>
    <row r="212" spans="1:9" s="260" customFormat="1" ht="114.75">
      <c r="A212" s="224" t="s">
        <v>654</v>
      </c>
      <c r="B212" s="236" t="s">
        <v>760</v>
      </c>
      <c r="C212" s="224" t="s">
        <v>419</v>
      </c>
      <c r="D212" s="224" t="s">
        <v>394</v>
      </c>
      <c r="E212" s="224" t="s">
        <v>761</v>
      </c>
      <c r="F212" s="224"/>
      <c r="G212" s="230">
        <f aca="true" t="shared" si="32" ref="G212:I213">G213</f>
        <v>210000</v>
      </c>
      <c r="H212" s="230">
        <f t="shared" si="32"/>
        <v>210000</v>
      </c>
      <c r="I212" s="230">
        <f t="shared" si="32"/>
        <v>210000</v>
      </c>
    </row>
    <row r="213" spans="1:9" s="260" customFormat="1" ht="51">
      <c r="A213" s="224" t="s">
        <v>655</v>
      </c>
      <c r="B213" s="232" t="s">
        <v>443</v>
      </c>
      <c r="C213" s="224" t="s">
        <v>419</v>
      </c>
      <c r="D213" s="224" t="s">
        <v>394</v>
      </c>
      <c r="E213" s="224" t="s">
        <v>761</v>
      </c>
      <c r="F213" s="224" t="s">
        <v>836</v>
      </c>
      <c r="G213" s="230">
        <f t="shared" si="32"/>
        <v>210000</v>
      </c>
      <c r="H213" s="230">
        <f t="shared" si="32"/>
        <v>210000</v>
      </c>
      <c r="I213" s="230">
        <f t="shared" si="32"/>
        <v>210000</v>
      </c>
    </row>
    <row r="214" spans="1:9" s="260" customFormat="1" ht="25.5">
      <c r="A214" s="224" t="s">
        <v>656</v>
      </c>
      <c r="B214" s="273" t="s">
        <v>973</v>
      </c>
      <c r="C214" s="224" t="s">
        <v>419</v>
      </c>
      <c r="D214" s="224" t="s">
        <v>394</v>
      </c>
      <c r="E214" s="224" t="s">
        <v>761</v>
      </c>
      <c r="F214" s="224" t="s">
        <v>974</v>
      </c>
      <c r="G214" s="230">
        <v>210000</v>
      </c>
      <c r="H214" s="230">
        <v>210000</v>
      </c>
      <c r="I214" s="230">
        <v>210000</v>
      </c>
    </row>
    <row r="215" spans="1:9" s="260" customFormat="1" ht="114.75">
      <c r="A215" s="224" t="s">
        <v>657</v>
      </c>
      <c r="B215" s="236" t="s">
        <v>961</v>
      </c>
      <c r="C215" s="224" t="s">
        <v>419</v>
      </c>
      <c r="D215" s="224" t="s">
        <v>394</v>
      </c>
      <c r="E215" s="224" t="s">
        <v>125</v>
      </c>
      <c r="F215" s="224"/>
      <c r="G215" s="230">
        <f>G216</f>
        <v>68500</v>
      </c>
      <c r="H215" s="230">
        <f>H216</f>
        <v>63000</v>
      </c>
      <c r="I215" s="230">
        <f>I216</f>
        <v>63000</v>
      </c>
    </row>
    <row r="216" spans="1:9" s="357" customFormat="1" ht="51">
      <c r="A216" s="224" t="s">
        <v>658</v>
      </c>
      <c r="B216" s="232" t="s">
        <v>1278</v>
      </c>
      <c r="C216" s="224" t="s">
        <v>419</v>
      </c>
      <c r="D216" s="224" t="s">
        <v>394</v>
      </c>
      <c r="E216" s="224" t="s">
        <v>125</v>
      </c>
      <c r="F216" s="224" t="s">
        <v>183</v>
      </c>
      <c r="G216" s="230">
        <f>G217</f>
        <v>68500</v>
      </c>
      <c r="H216" s="230">
        <f>H217</f>
        <v>63000</v>
      </c>
      <c r="I216" s="230">
        <f>I217</f>
        <v>63000</v>
      </c>
    </row>
    <row r="217" spans="1:9" s="357" customFormat="1" ht="51">
      <c r="A217" s="224" t="s">
        <v>659</v>
      </c>
      <c r="B217" s="232" t="s">
        <v>516</v>
      </c>
      <c r="C217" s="224" t="s">
        <v>419</v>
      </c>
      <c r="D217" s="224" t="s">
        <v>394</v>
      </c>
      <c r="E217" s="224" t="s">
        <v>125</v>
      </c>
      <c r="F217" s="265" t="s">
        <v>938</v>
      </c>
      <c r="G217" s="230">
        <v>68500</v>
      </c>
      <c r="H217" s="230">
        <v>63000</v>
      </c>
      <c r="I217" s="230">
        <v>63000</v>
      </c>
    </row>
    <row r="218" spans="1:9" s="260" customFormat="1" ht="127.5">
      <c r="A218" s="224" t="s">
        <v>660</v>
      </c>
      <c r="B218" s="232" t="s">
        <v>972</v>
      </c>
      <c r="C218" s="224" t="s">
        <v>419</v>
      </c>
      <c r="D218" s="224" t="s">
        <v>394</v>
      </c>
      <c r="E218" s="224" t="s">
        <v>975</v>
      </c>
      <c r="F218" s="265"/>
      <c r="G218" s="230">
        <f aca="true" t="shared" si="33" ref="G218:I219">G219</f>
        <v>869682</v>
      </c>
      <c r="H218" s="230">
        <f t="shared" si="33"/>
        <v>572663</v>
      </c>
      <c r="I218" s="230">
        <f t="shared" si="33"/>
        <v>489820</v>
      </c>
    </row>
    <row r="219" spans="1:9" s="260" customFormat="1" ht="51">
      <c r="A219" s="224" t="s">
        <v>661</v>
      </c>
      <c r="B219" s="232" t="s">
        <v>443</v>
      </c>
      <c r="C219" s="224" t="s">
        <v>419</v>
      </c>
      <c r="D219" s="224" t="s">
        <v>394</v>
      </c>
      <c r="E219" s="224" t="s">
        <v>975</v>
      </c>
      <c r="F219" s="265" t="s">
        <v>836</v>
      </c>
      <c r="G219" s="230">
        <f t="shared" si="33"/>
        <v>869682</v>
      </c>
      <c r="H219" s="230">
        <f t="shared" si="33"/>
        <v>572663</v>
      </c>
      <c r="I219" s="230">
        <f t="shared" si="33"/>
        <v>489820</v>
      </c>
    </row>
    <row r="220" spans="1:9" s="260" customFormat="1" ht="25.5">
      <c r="A220" s="224" t="s">
        <v>662</v>
      </c>
      <c r="B220" s="273" t="s">
        <v>973</v>
      </c>
      <c r="C220" s="224" t="s">
        <v>419</v>
      </c>
      <c r="D220" s="224" t="s">
        <v>394</v>
      </c>
      <c r="E220" s="224" t="s">
        <v>975</v>
      </c>
      <c r="F220" s="265" t="s">
        <v>974</v>
      </c>
      <c r="G220" s="230">
        <v>869682</v>
      </c>
      <c r="H220" s="230">
        <v>572663</v>
      </c>
      <c r="I220" s="230">
        <v>489820</v>
      </c>
    </row>
    <row r="221" spans="1:9" s="260" customFormat="1" ht="127.5">
      <c r="A221" s="224" t="s">
        <v>663</v>
      </c>
      <c r="B221" s="267" t="s">
        <v>1279</v>
      </c>
      <c r="C221" s="224" t="s">
        <v>419</v>
      </c>
      <c r="D221" s="224" t="s">
        <v>394</v>
      </c>
      <c r="E221" s="224" t="s">
        <v>1280</v>
      </c>
      <c r="F221" s="224"/>
      <c r="G221" s="230">
        <f aca="true" t="shared" si="34" ref="G221:I222">G222</f>
        <v>52500</v>
      </c>
      <c r="H221" s="230">
        <f t="shared" si="34"/>
        <v>23900</v>
      </c>
      <c r="I221" s="230">
        <f t="shared" si="34"/>
        <v>23900</v>
      </c>
    </row>
    <row r="222" spans="1:9" s="260" customFormat="1" ht="51">
      <c r="A222" s="224" t="s">
        <v>664</v>
      </c>
      <c r="B222" s="232" t="s">
        <v>443</v>
      </c>
      <c r="C222" s="224" t="s">
        <v>419</v>
      </c>
      <c r="D222" s="224" t="s">
        <v>394</v>
      </c>
      <c r="E222" s="224" t="s">
        <v>1280</v>
      </c>
      <c r="F222" s="224" t="s">
        <v>836</v>
      </c>
      <c r="G222" s="230">
        <f t="shared" si="34"/>
        <v>52500</v>
      </c>
      <c r="H222" s="230">
        <f t="shared" si="34"/>
        <v>23900</v>
      </c>
      <c r="I222" s="230">
        <f t="shared" si="34"/>
        <v>23900</v>
      </c>
    </row>
    <row r="223" spans="1:9" s="260" customFormat="1" ht="25.5">
      <c r="A223" s="224" t="s">
        <v>665</v>
      </c>
      <c r="B223" s="273" t="s">
        <v>973</v>
      </c>
      <c r="C223" s="224" t="s">
        <v>419</v>
      </c>
      <c r="D223" s="224" t="s">
        <v>394</v>
      </c>
      <c r="E223" s="224" t="s">
        <v>1280</v>
      </c>
      <c r="F223" s="224" t="s">
        <v>974</v>
      </c>
      <c r="G223" s="230">
        <v>52500</v>
      </c>
      <c r="H223" s="230">
        <v>23900</v>
      </c>
      <c r="I223" s="230">
        <v>23900</v>
      </c>
    </row>
    <row r="224" spans="1:9" s="260" customFormat="1" ht="38.25">
      <c r="A224" s="224" t="s">
        <v>666</v>
      </c>
      <c r="B224" s="232" t="s">
        <v>963</v>
      </c>
      <c r="C224" s="224" t="s">
        <v>419</v>
      </c>
      <c r="D224" s="224" t="s">
        <v>394</v>
      </c>
      <c r="E224" s="224" t="s">
        <v>126</v>
      </c>
      <c r="F224" s="265"/>
      <c r="G224" s="230">
        <f aca="true" t="shared" si="35" ref="G224:I226">G225</f>
        <v>66000</v>
      </c>
      <c r="H224" s="230">
        <f t="shared" si="35"/>
        <v>56000</v>
      </c>
      <c r="I224" s="230">
        <f t="shared" si="35"/>
        <v>56000</v>
      </c>
    </row>
    <row r="225" spans="1:9" s="260" customFormat="1" ht="114.75">
      <c r="A225" s="224" t="s">
        <v>667</v>
      </c>
      <c r="B225" s="236" t="s">
        <v>964</v>
      </c>
      <c r="C225" s="224" t="s">
        <v>419</v>
      </c>
      <c r="D225" s="224" t="s">
        <v>394</v>
      </c>
      <c r="E225" s="224" t="s">
        <v>127</v>
      </c>
      <c r="F225" s="265"/>
      <c r="G225" s="230">
        <f t="shared" si="35"/>
        <v>66000</v>
      </c>
      <c r="H225" s="230">
        <f t="shared" si="35"/>
        <v>56000</v>
      </c>
      <c r="I225" s="230">
        <f t="shared" si="35"/>
        <v>56000</v>
      </c>
    </row>
    <row r="226" spans="1:9" s="260" customFormat="1" ht="51">
      <c r="A226" s="224" t="s">
        <v>668</v>
      </c>
      <c r="B226" s="232" t="s">
        <v>1278</v>
      </c>
      <c r="C226" s="224" t="s">
        <v>419</v>
      </c>
      <c r="D226" s="224" t="s">
        <v>394</v>
      </c>
      <c r="E226" s="224" t="s">
        <v>127</v>
      </c>
      <c r="F226" s="224" t="s">
        <v>183</v>
      </c>
      <c r="G226" s="230">
        <f t="shared" si="35"/>
        <v>66000</v>
      </c>
      <c r="H226" s="230">
        <f t="shared" si="35"/>
        <v>56000</v>
      </c>
      <c r="I226" s="230">
        <f t="shared" si="35"/>
        <v>56000</v>
      </c>
    </row>
    <row r="227" spans="1:9" s="260" customFormat="1" ht="51">
      <c r="A227" s="224" t="s">
        <v>669</v>
      </c>
      <c r="B227" s="232" t="s">
        <v>516</v>
      </c>
      <c r="C227" s="224" t="s">
        <v>419</v>
      </c>
      <c r="D227" s="224" t="s">
        <v>394</v>
      </c>
      <c r="E227" s="224" t="s">
        <v>127</v>
      </c>
      <c r="F227" s="265" t="s">
        <v>938</v>
      </c>
      <c r="G227" s="230">
        <v>66000</v>
      </c>
      <c r="H227" s="230">
        <v>56000</v>
      </c>
      <c r="I227" s="230">
        <v>56000</v>
      </c>
    </row>
    <row r="228" spans="1:9" s="260" customFormat="1" ht="12.75">
      <c r="A228" s="224" t="s">
        <v>670</v>
      </c>
      <c r="B228" s="271" t="s">
        <v>808</v>
      </c>
      <c r="C228" s="224" t="s">
        <v>419</v>
      </c>
      <c r="D228" s="224" t="s">
        <v>26</v>
      </c>
      <c r="E228" s="224"/>
      <c r="F228" s="265"/>
      <c r="G228" s="230">
        <f>G229+G250</f>
        <v>57904956</v>
      </c>
      <c r="H228" s="230">
        <f>H229+H250</f>
        <v>50070511</v>
      </c>
      <c r="I228" s="230">
        <f>I229+I250</f>
        <v>48186511</v>
      </c>
    </row>
    <row r="229" spans="1:9" s="260" customFormat="1" ht="12.75">
      <c r="A229" s="224" t="s">
        <v>671</v>
      </c>
      <c r="B229" s="236" t="s">
        <v>420</v>
      </c>
      <c r="C229" s="224" t="s">
        <v>419</v>
      </c>
      <c r="D229" s="224" t="s">
        <v>396</v>
      </c>
      <c r="E229" s="224"/>
      <c r="F229" s="224"/>
      <c r="G229" s="230">
        <f>G230</f>
        <v>40480886</v>
      </c>
      <c r="H229" s="230">
        <f>H230</f>
        <v>34500743</v>
      </c>
      <c r="I229" s="230">
        <f>I230</f>
        <v>33079743</v>
      </c>
    </row>
    <row r="230" spans="1:9" s="260" customFormat="1" ht="38.25">
      <c r="A230" s="224" t="s">
        <v>672</v>
      </c>
      <c r="B230" s="236" t="s">
        <v>1403</v>
      </c>
      <c r="C230" s="224" t="s">
        <v>419</v>
      </c>
      <c r="D230" s="224" t="s">
        <v>396</v>
      </c>
      <c r="E230" s="224" t="s">
        <v>88</v>
      </c>
      <c r="F230" s="224"/>
      <c r="G230" s="230">
        <f>G231+G235+G242+G246</f>
        <v>40480886</v>
      </c>
      <c r="H230" s="230">
        <f>H231+H235+H242+H246</f>
        <v>34500743</v>
      </c>
      <c r="I230" s="230">
        <f>I231+I235+I242+I246</f>
        <v>33079743</v>
      </c>
    </row>
    <row r="231" spans="1:9" s="260" customFormat="1" ht="25.5">
      <c r="A231" s="224" t="s">
        <v>673</v>
      </c>
      <c r="B231" s="236" t="s">
        <v>741</v>
      </c>
      <c r="C231" s="224" t="s">
        <v>419</v>
      </c>
      <c r="D231" s="224" t="s">
        <v>396</v>
      </c>
      <c r="E231" s="224" t="s">
        <v>128</v>
      </c>
      <c r="F231" s="224"/>
      <c r="G231" s="230">
        <f>G232</f>
        <v>12696855</v>
      </c>
      <c r="H231" s="230">
        <f>H232</f>
        <v>7622000</v>
      </c>
      <c r="I231" s="230">
        <f>I232</f>
        <v>6400000</v>
      </c>
    </row>
    <row r="232" spans="1:9" s="260" customFormat="1" ht="114.75">
      <c r="A232" s="224" t="s">
        <v>674</v>
      </c>
      <c r="B232" s="232" t="s">
        <v>1406</v>
      </c>
      <c r="C232" s="224" t="s">
        <v>419</v>
      </c>
      <c r="D232" s="224" t="s">
        <v>396</v>
      </c>
      <c r="E232" s="224" t="s">
        <v>129</v>
      </c>
      <c r="F232" s="224"/>
      <c r="G232" s="230">
        <f aca="true" t="shared" si="36" ref="G232:I233">G233</f>
        <v>12696855</v>
      </c>
      <c r="H232" s="230">
        <f t="shared" si="36"/>
        <v>7622000</v>
      </c>
      <c r="I232" s="230">
        <f t="shared" si="36"/>
        <v>6400000</v>
      </c>
    </row>
    <row r="233" spans="1:9" s="260" customFormat="1" ht="51">
      <c r="A233" s="224" t="s">
        <v>675</v>
      </c>
      <c r="B233" s="232" t="s">
        <v>443</v>
      </c>
      <c r="C233" s="174" t="s">
        <v>419</v>
      </c>
      <c r="D233" s="224" t="s">
        <v>396</v>
      </c>
      <c r="E233" s="224" t="s">
        <v>129</v>
      </c>
      <c r="F233" s="224" t="s">
        <v>836</v>
      </c>
      <c r="G233" s="230">
        <f t="shared" si="36"/>
        <v>12696855</v>
      </c>
      <c r="H233" s="230">
        <f t="shared" si="36"/>
        <v>7622000</v>
      </c>
      <c r="I233" s="230">
        <f t="shared" si="36"/>
        <v>6400000</v>
      </c>
    </row>
    <row r="234" spans="1:9" s="260" customFormat="1" ht="25.5">
      <c r="A234" s="224" t="s">
        <v>676</v>
      </c>
      <c r="B234" s="232" t="s">
        <v>444</v>
      </c>
      <c r="C234" s="174" t="s">
        <v>419</v>
      </c>
      <c r="D234" s="224" t="s">
        <v>396</v>
      </c>
      <c r="E234" s="224" t="s">
        <v>129</v>
      </c>
      <c r="F234" s="224" t="s">
        <v>837</v>
      </c>
      <c r="G234" s="230">
        <v>12696855</v>
      </c>
      <c r="H234" s="230">
        <v>7622000</v>
      </c>
      <c r="I234" s="230">
        <v>6400000</v>
      </c>
    </row>
    <row r="235" spans="1:9" s="260" customFormat="1" ht="38.25">
      <c r="A235" s="224" t="s">
        <v>677</v>
      </c>
      <c r="B235" s="159" t="s">
        <v>740</v>
      </c>
      <c r="C235" s="174" t="s">
        <v>419</v>
      </c>
      <c r="D235" s="224" t="s">
        <v>396</v>
      </c>
      <c r="E235" s="224" t="s">
        <v>130</v>
      </c>
      <c r="F235" s="224"/>
      <c r="G235" s="230">
        <f>G236+G239</f>
        <v>27564031</v>
      </c>
      <c r="H235" s="230">
        <f>H236+H239</f>
        <v>26722743</v>
      </c>
      <c r="I235" s="230">
        <f>I236+I239</f>
        <v>26527743</v>
      </c>
    </row>
    <row r="236" spans="1:9" s="260" customFormat="1" ht="114.75">
      <c r="A236" s="224" t="s">
        <v>678</v>
      </c>
      <c r="B236" s="232" t="s">
        <v>1407</v>
      </c>
      <c r="C236" s="174" t="s">
        <v>419</v>
      </c>
      <c r="D236" s="224" t="s">
        <v>396</v>
      </c>
      <c r="E236" s="224" t="s">
        <v>131</v>
      </c>
      <c r="F236" s="224"/>
      <c r="G236" s="230">
        <f aca="true" t="shared" si="37" ref="G236:I237">G237</f>
        <v>2276288</v>
      </c>
      <c r="H236" s="230">
        <f t="shared" si="37"/>
        <v>1435000</v>
      </c>
      <c r="I236" s="230">
        <f t="shared" si="37"/>
        <v>1240000</v>
      </c>
    </row>
    <row r="237" spans="1:9" s="260" customFormat="1" ht="51">
      <c r="A237" s="224" t="s">
        <v>679</v>
      </c>
      <c r="B237" s="232" t="s">
        <v>443</v>
      </c>
      <c r="C237" s="174" t="s">
        <v>419</v>
      </c>
      <c r="D237" s="224" t="s">
        <v>396</v>
      </c>
      <c r="E237" s="224" t="s">
        <v>131</v>
      </c>
      <c r="F237" s="224" t="s">
        <v>836</v>
      </c>
      <c r="G237" s="230">
        <f t="shared" si="37"/>
        <v>2276288</v>
      </c>
      <c r="H237" s="230">
        <f t="shared" si="37"/>
        <v>1435000</v>
      </c>
      <c r="I237" s="230">
        <f t="shared" si="37"/>
        <v>1240000</v>
      </c>
    </row>
    <row r="238" spans="1:9" s="260" customFormat="1" ht="25.5">
      <c r="A238" s="224" t="s">
        <v>680</v>
      </c>
      <c r="B238" s="232" t="s">
        <v>444</v>
      </c>
      <c r="C238" s="174" t="s">
        <v>419</v>
      </c>
      <c r="D238" s="224" t="s">
        <v>396</v>
      </c>
      <c r="E238" s="224" t="s">
        <v>131</v>
      </c>
      <c r="F238" s="224" t="s">
        <v>837</v>
      </c>
      <c r="G238" s="230">
        <v>2276288</v>
      </c>
      <c r="H238" s="230">
        <v>1435000</v>
      </c>
      <c r="I238" s="230">
        <v>1240000</v>
      </c>
    </row>
    <row r="239" spans="1:9" s="260" customFormat="1" ht="280.5">
      <c r="A239" s="224" t="s">
        <v>681</v>
      </c>
      <c r="B239" s="159" t="s">
        <v>1408</v>
      </c>
      <c r="C239" s="224" t="s">
        <v>419</v>
      </c>
      <c r="D239" s="224" t="s">
        <v>396</v>
      </c>
      <c r="E239" s="174" t="s">
        <v>1068</v>
      </c>
      <c r="F239" s="224"/>
      <c r="G239" s="230">
        <f aca="true" t="shared" si="38" ref="G239:I240">G240</f>
        <v>25287743</v>
      </c>
      <c r="H239" s="230">
        <f t="shared" si="38"/>
        <v>25287743</v>
      </c>
      <c r="I239" s="230">
        <f t="shared" si="38"/>
        <v>25287743</v>
      </c>
    </row>
    <row r="240" spans="1:9" s="260" customFormat="1" ht="51">
      <c r="A240" s="224" t="s">
        <v>682</v>
      </c>
      <c r="B240" s="232" t="s">
        <v>443</v>
      </c>
      <c r="C240" s="224" t="s">
        <v>419</v>
      </c>
      <c r="D240" s="224" t="s">
        <v>396</v>
      </c>
      <c r="E240" s="174" t="s">
        <v>1068</v>
      </c>
      <c r="F240" s="224" t="s">
        <v>836</v>
      </c>
      <c r="G240" s="230">
        <f t="shared" si="38"/>
        <v>25287743</v>
      </c>
      <c r="H240" s="230">
        <f t="shared" si="38"/>
        <v>25287743</v>
      </c>
      <c r="I240" s="230">
        <f t="shared" si="38"/>
        <v>25287743</v>
      </c>
    </row>
    <row r="241" spans="1:9" s="260" customFormat="1" ht="25.5">
      <c r="A241" s="224" t="s">
        <v>683</v>
      </c>
      <c r="B241" s="232" t="s">
        <v>444</v>
      </c>
      <c r="C241" s="224" t="s">
        <v>419</v>
      </c>
      <c r="D241" s="224" t="s">
        <v>396</v>
      </c>
      <c r="E241" s="174" t="s">
        <v>1068</v>
      </c>
      <c r="F241" s="224" t="s">
        <v>837</v>
      </c>
      <c r="G241" s="230">
        <v>25287743</v>
      </c>
      <c r="H241" s="230">
        <v>25287743</v>
      </c>
      <c r="I241" s="230">
        <v>25287743</v>
      </c>
    </row>
    <row r="242" spans="1:9" s="260" customFormat="1" ht="63.75">
      <c r="A242" s="224" t="s">
        <v>684</v>
      </c>
      <c r="B242" s="232" t="s">
        <v>1146</v>
      </c>
      <c r="C242" s="224" t="s">
        <v>419</v>
      </c>
      <c r="D242" s="224" t="s">
        <v>396</v>
      </c>
      <c r="E242" s="174" t="s">
        <v>1147</v>
      </c>
      <c r="F242" s="224"/>
      <c r="G242" s="230">
        <f aca="true" t="shared" si="39" ref="G242:I243">G243</f>
        <v>20000</v>
      </c>
      <c r="H242" s="230">
        <f t="shared" si="39"/>
        <v>20000</v>
      </c>
      <c r="I242" s="230">
        <f t="shared" si="39"/>
        <v>20000</v>
      </c>
    </row>
    <row r="243" spans="1:9" s="260" customFormat="1" ht="178.5">
      <c r="A243" s="224" t="s">
        <v>685</v>
      </c>
      <c r="B243" s="232" t="s">
        <v>1409</v>
      </c>
      <c r="C243" s="224" t="s">
        <v>419</v>
      </c>
      <c r="D243" s="224" t="s">
        <v>396</v>
      </c>
      <c r="E243" s="174" t="s">
        <v>1148</v>
      </c>
      <c r="F243" s="224"/>
      <c r="G243" s="230">
        <f>G244</f>
        <v>20000</v>
      </c>
      <c r="H243" s="230">
        <f t="shared" si="39"/>
        <v>20000</v>
      </c>
      <c r="I243" s="230">
        <f t="shared" si="39"/>
        <v>20000</v>
      </c>
    </row>
    <row r="244" spans="1:9" s="260" customFormat="1" ht="51">
      <c r="A244" s="224" t="s">
        <v>686</v>
      </c>
      <c r="B244" s="232" t="s">
        <v>443</v>
      </c>
      <c r="C244" s="224" t="s">
        <v>419</v>
      </c>
      <c r="D244" s="224" t="s">
        <v>396</v>
      </c>
      <c r="E244" s="174" t="s">
        <v>1148</v>
      </c>
      <c r="F244" s="224" t="s">
        <v>836</v>
      </c>
      <c r="G244" s="230">
        <f>G245</f>
        <v>20000</v>
      </c>
      <c r="H244" s="230">
        <f aca="true" t="shared" si="40" ref="H244:I248">H245</f>
        <v>20000</v>
      </c>
      <c r="I244" s="230">
        <f t="shared" si="40"/>
        <v>20000</v>
      </c>
    </row>
    <row r="245" spans="1:9" s="260" customFormat="1" ht="25.5">
      <c r="A245" s="224" t="s">
        <v>687</v>
      </c>
      <c r="B245" s="232" t="s">
        <v>444</v>
      </c>
      <c r="C245" s="224" t="s">
        <v>419</v>
      </c>
      <c r="D245" s="224" t="s">
        <v>396</v>
      </c>
      <c r="E245" s="174" t="s">
        <v>1148</v>
      </c>
      <c r="F245" s="224" t="s">
        <v>837</v>
      </c>
      <c r="G245" s="230">
        <v>20000</v>
      </c>
      <c r="H245" s="230">
        <v>20000</v>
      </c>
      <c r="I245" s="230">
        <v>20000</v>
      </c>
    </row>
    <row r="246" spans="1:9" s="260" customFormat="1" ht="38.25">
      <c r="A246" s="224" t="s">
        <v>688</v>
      </c>
      <c r="B246" s="232" t="s">
        <v>1149</v>
      </c>
      <c r="C246" s="224" t="s">
        <v>419</v>
      </c>
      <c r="D246" s="224" t="s">
        <v>396</v>
      </c>
      <c r="E246" s="174" t="s">
        <v>1150</v>
      </c>
      <c r="F246" s="224"/>
      <c r="G246" s="230">
        <f>G247</f>
        <v>200000</v>
      </c>
      <c r="H246" s="230">
        <f t="shared" si="40"/>
        <v>136000</v>
      </c>
      <c r="I246" s="230">
        <f t="shared" si="40"/>
        <v>132000</v>
      </c>
    </row>
    <row r="247" spans="1:9" s="260" customFormat="1" ht="114.75">
      <c r="A247" s="224" t="s">
        <v>689</v>
      </c>
      <c r="B247" s="232" t="s">
        <v>1410</v>
      </c>
      <c r="C247" s="224" t="s">
        <v>419</v>
      </c>
      <c r="D247" s="224" t="s">
        <v>396</v>
      </c>
      <c r="E247" s="174" t="s">
        <v>1151</v>
      </c>
      <c r="F247" s="224"/>
      <c r="G247" s="230">
        <f>G248</f>
        <v>200000</v>
      </c>
      <c r="H247" s="230">
        <f t="shared" si="40"/>
        <v>136000</v>
      </c>
      <c r="I247" s="230">
        <f t="shared" si="40"/>
        <v>132000</v>
      </c>
    </row>
    <row r="248" spans="1:9" s="260" customFormat="1" ht="51">
      <c r="A248" s="224" t="s">
        <v>690</v>
      </c>
      <c r="B248" s="232" t="s">
        <v>443</v>
      </c>
      <c r="C248" s="224" t="s">
        <v>419</v>
      </c>
      <c r="D248" s="224" t="s">
        <v>396</v>
      </c>
      <c r="E248" s="174" t="s">
        <v>1151</v>
      </c>
      <c r="F248" s="224" t="s">
        <v>836</v>
      </c>
      <c r="G248" s="230">
        <f>G249</f>
        <v>200000</v>
      </c>
      <c r="H248" s="230">
        <f t="shared" si="40"/>
        <v>136000</v>
      </c>
      <c r="I248" s="230">
        <f t="shared" si="40"/>
        <v>132000</v>
      </c>
    </row>
    <row r="249" spans="1:9" s="260" customFormat="1" ht="25.5">
      <c r="A249" s="224" t="s">
        <v>938</v>
      </c>
      <c r="B249" s="232" t="s">
        <v>444</v>
      </c>
      <c r="C249" s="224" t="s">
        <v>419</v>
      </c>
      <c r="D249" s="224" t="s">
        <v>396</v>
      </c>
      <c r="E249" s="174" t="s">
        <v>1151</v>
      </c>
      <c r="F249" s="224" t="s">
        <v>837</v>
      </c>
      <c r="G249" s="230">
        <v>200000</v>
      </c>
      <c r="H249" s="230">
        <v>136000</v>
      </c>
      <c r="I249" s="230">
        <v>132000</v>
      </c>
    </row>
    <row r="250" spans="1:9" s="260" customFormat="1" ht="25.5">
      <c r="A250" s="224" t="s">
        <v>691</v>
      </c>
      <c r="B250" s="236" t="s">
        <v>809</v>
      </c>
      <c r="C250" s="224" t="s">
        <v>419</v>
      </c>
      <c r="D250" s="224" t="s">
        <v>512</v>
      </c>
      <c r="E250" s="224"/>
      <c r="F250" s="224"/>
      <c r="G250" s="230">
        <f aca="true" t="shared" si="41" ref="G250:I251">G251</f>
        <v>17424070</v>
      </c>
      <c r="H250" s="230">
        <f t="shared" si="41"/>
        <v>15569768</v>
      </c>
      <c r="I250" s="230">
        <f t="shared" si="41"/>
        <v>15106768</v>
      </c>
    </row>
    <row r="251" spans="1:9" s="260" customFormat="1" ht="38.25">
      <c r="A251" s="224" t="s">
        <v>692</v>
      </c>
      <c r="B251" s="236" t="s">
        <v>1403</v>
      </c>
      <c r="C251" s="224" t="s">
        <v>419</v>
      </c>
      <c r="D251" s="224" t="s">
        <v>512</v>
      </c>
      <c r="E251" s="224" t="s">
        <v>88</v>
      </c>
      <c r="F251" s="224"/>
      <c r="G251" s="230">
        <f t="shared" si="41"/>
        <v>17424070</v>
      </c>
      <c r="H251" s="230">
        <f t="shared" si="41"/>
        <v>15569768</v>
      </c>
      <c r="I251" s="230">
        <f t="shared" si="41"/>
        <v>15106768</v>
      </c>
    </row>
    <row r="252" spans="1:9" s="260" customFormat="1" ht="51">
      <c r="A252" s="224" t="s">
        <v>693</v>
      </c>
      <c r="B252" s="236" t="s">
        <v>977</v>
      </c>
      <c r="C252" s="224" t="s">
        <v>419</v>
      </c>
      <c r="D252" s="224" t="s">
        <v>512</v>
      </c>
      <c r="E252" s="224" t="s">
        <v>132</v>
      </c>
      <c r="F252" s="224"/>
      <c r="G252" s="230">
        <f>G253+G260</f>
        <v>17424070</v>
      </c>
      <c r="H252" s="230">
        <f>H253+H260</f>
        <v>15569768</v>
      </c>
      <c r="I252" s="230">
        <f>I253+I260</f>
        <v>15106768</v>
      </c>
    </row>
    <row r="253" spans="1:9" s="260" customFormat="1" ht="140.25">
      <c r="A253" s="224" t="s">
        <v>694</v>
      </c>
      <c r="B253" s="267" t="s">
        <v>1411</v>
      </c>
      <c r="C253" s="224" t="s">
        <v>419</v>
      </c>
      <c r="D253" s="224" t="s">
        <v>512</v>
      </c>
      <c r="E253" s="224" t="s">
        <v>133</v>
      </c>
      <c r="F253" s="224"/>
      <c r="G253" s="230">
        <f>G254+G256+G258</f>
        <v>2580210</v>
      </c>
      <c r="H253" s="230">
        <f>H254+H256+H258</f>
        <v>1931384</v>
      </c>
      <c r="I253" s="230">
        <f>I254+I256+I258</f>
        <v>1874384</v>
      </c>
    </row>
    <row r="254" spans="1:9" s="260" customFormat="1" ht="102">
      <c r="A254" s="224" t="s">
        <v>695</v>
      </c>
      <c r="B254" s="232" t="s">
        <v>16</v>
      </c>
      <c r="C254" s="224" t="s">
        <v>419</v>
      </c>
      <c r="D254" s="224" t="s">
        <v>512</v>
      </c>
      <c r="E254" s="224" t="s">
        <v>133</v>
      </c>
      <c r="F254" s="224" t="s">
        <v>451</v>
      </c>
      <c r="G254" s="230">
        <f>G255</f>
        <v>2190592</v>
      </c>
      <c r="H254" s="230">
        <f>H255</f>
        <v>1666000</v>
      </c>
      <c r="I254" s="230">
        <f>I255</f>
        <v>1617000</v>
      </c>
    </row>
    <row r="255" spans="1:9" s="260" customFormat="1" ht="38.25">
      <c r="A255" s="224" t="s">
        <v>696</v>
      </c>
      <c r="B255" s="232" t="s">
        <v>50</v>
      </c>
      <c r="C255" s="224" t="s">
        <v>419</v>
      </c>
      <c r="D255" s="224" t="s">
        <v>512</v>
      </c>
      <c r="E255" s="224" t="s">
        <v>133</v>
      </c>
      <c r="F255" s="224" t="s">
        <v>468</v>
      </c>
      <c r="G255" s="230">
        <f>2450174-259582</f>
        <v>2190592</v>
      </c>
      <c r="H255" s="230">
        <v>1666000</v>
      </c>
      <c r="I255" s="230">
        <v>1617000</v>
      </c>
    </row>
    <row r="256" spans="1:9" s="260" customFormat="1" ht="51">
      <c r="A256" s="224" t="s">
        <v>697</v>
      </c>
      <c r="B256" s="232" t="s">
        <v>1278</v>
      </c>
      <c r="C256" s="224" t="s">
        <v>419</v>
      </c>
      <c r="D256" s="224" t="s">
        <v>512</v>
      </c>
      <c r="E256" s="224" t="s">
        <v>133</v>
      </c>
      <c r="F256" s="224" t="s">
        <v>183</v>
      </c>
      <c r="G256" s="230">
        <f>G257</f>
        <v>387234</v>
      </c>
      <c r="H256" s="230">
        <f>H257</f>
        <v>263000</v>
      </c>
      <c r="I256" s="230">
        <f>I257</f>
        <v>255000</v>
      </c>
    </row>
    <row r="257" spans="1:9" s="260" customFormat="1" ht="51">
      <c r="A257" s="224" t="s">
        <v>1004</v>
      </c>
      <c r="B257" s="232" t="s">
        <v>516</v>
      </c>
      <c r="C257" s="224" t="s">
        <v>419</v>
      </c>
      <c r="D257" s="224" t="s">
        <v>512</v>
      </c>
      <c r="E257" s="224" t="s">
        <v>133</v>
      </c>
      <c r="F257" s="265" t="s">
        <v>938</v>
      </c>
      <c r="G257" s="230">
        <v>387234</v>
      </c>
      <c r="H257" s="230">
        <v>263000</v>
      </c>
      <c r="I257" s="230">
        <v>255000</v>
      </c>
    </row>
    <row r="258" spans="1:9" s="260" customFormat="1" ht="12.75">
      <c r="A258" s="224" t="s">
        <v>1005</v>
      </c>
      <c r="B258" s="232" t="s">
        <v>53</v>
      </c>
      <c r="C258" s="224" t="s">
        <v>419</v>
      </c>
      <c r="D258" s="224" t="s">
        <v>512</v>
      </c>
      <c r="E258" s="224" t="s">
        <v>133</v>
      </c>
      <c r="F258" s="174" t="s">
        <v>52</v>
      </c>
      <c r="G258" s="230">
        <f>G259</f>
        <v>2384</v>
      </c>
      <c r="H258" s="230">
        <f>H259</f>
        <v>2384</v>
      </c>
      <c r="I258" s="230">
        <f>I259</f>
        <v>2384</v>
      </c>
    </row>
    <row r="259" spans="1:9" s="260" customFormat="1" ht="25.5">
      <c r="A259" s="224" t="s">
        <v>1006</v>
      </c>
      <c r="B259" s="232" t="s">
        <v>54</v>
      </c>
      <c r="C259" s="224" t="s">
        <v>419</v>
      </c>
      <c r="D259" s="224" t="s">
        <v>512</v>
      </c>
      <c r="E259" s="224" t="s">
        <v>133</v>
      </c>
      <c r="F259" s="174" t="s">
        <v>51</v>
      </c>
      <c r="G259" s="230">
        <v>2384</v>
      </c>
      <c r="H259" s="230">
        <v>2384</v>
      </c>
      <c r="I259" s="230">
        <v>2384</v>
      </c>
    </row>
    <row r="260" spans="1:9" s="260" customFormat="1" ht="140.25">
      <c r="A260" s="224" t="s">
        <v>1007</v>
      </c>
      <c r="B260" s="232" t="s">
        <v>1412</v>
      </c>
      <c r="C260" s="224" t="s">
        <v>419</v>
      </c>
      <c r="D260" s="224" t="s">
        <v>512</v>
      </c>
      <c r="E260" s="224" t="s">
        <v>134</v>
      </c>
      <c r="F260" s="224"/>
      <c r="G260" s="230">
        <f>G261+G263+G265</f>
        <v>14843860</v>
      </c>
      <c r="H260" s="230">
        <f>H261+H263+H265</f>
        <v>13638384</v>
      </c>
      <c r="I260" s="230">
        <f>I261+I263+I265</f>
        <v>13232384</v>
      </c>
    </row>
    <row r="261" spans="1:9" s="260" customFormat="1" ht="102">
      <c r="A261" s="224" t="s">
        <v>1008</v>
      </c>
      <c r="B261" s="232" t="s">
        <v>16</v>
      </c>
      <c r="C261" s="224" t="s">
        <v>419</v>
      </c>
      <c r="D261" s="224" t="s">
        <v>512</v>
      </c>
      <c r="E261" s="224" t="s">
        <v>134</v>
      </c>
      <c r="F261" s="224" t="s">
        <v>451</v>
      </c>
      <c r="G261" s="230">
        <f>G262</f>
        <v>14510322</v>
      </c>
      <c r="H261" s="230">
        <f>H262</f>
        <v>13400000</v>
      </c>
      <c r="I261" s="230">
        <f>I262</f>
        <v>13000000</v>
      </c>
    </row>
    <row r="262" spans="1:9" s="260" customFormat="1" ht="25.5">
      <c r="A262" s="224" t="s">
        <v>1009</v>
      </c>
      <c r="B262" s="232" t="s">
        <v>17</v>
      </c>
      <c r="C262" s="224" t="s">
        <v>419</v>
      </c>
      <c r="D262" s="224" t="s">
        <v>512</v>
      </c>
      <c r="E262" s="224" t="s">
        <v>134</v>
      </c>
      <c r="F262" s="224" t="s">
        <v>460</v>
      </c>
      <c r="G262" s="230">
        <f>19822229-5311907</f>
        <v>14510322</v>
      </c>
      <c r="H262" s="230">
        <v>13400000</v>
      </c>
      <c r="I262" s="230">
        <v>13000000</v>
      </c>
    </row>
    <row r="263" spans="1:9" s="260" customFormat="1" ht="51">
      <c r="A263" s="224" t="s">
        <v>1010</v>
      </c>
      <c r="B263" s="232" t="s">
        <v>1278</v>
      </c>
      <c r="C263" s="224" t="s">
        <v>419</v>
      </c>
      <c r="D263" s="224" t="s">
        <v>512</v>
      </c>
      <c r="E263" s="224" t="s">
        <v>134</v>
      </c>
      <c r="F263" s="224" t="s">
        <v>183</v>
      </c>
      <c r="G263" s="230">
        <f>G264</f>
        <v>296154</v>
      </c>
      <c r="H263" s="230">
        <f>H264</f>
        <v>201000</v>
      </c>
      <c r="I263" s="230">
        <f>I264</f>
        <v>195000</v>
      </c>
    </row>
    <row r="264" spans="1:9" s="260" customFormat="1" ht="51">
      <c r="A264" s="224" t="s">
        <v>1011</v>
      </c>
      <c r="B264" s="232" t="s">
        <v>516</v>
      </c>
      <c r="C264" s="224" t="s">
        <v>419</v>
      </c>
      <c r="D264" s="224" t="s">
        <v>512</v>
      </c>
      <c r="E264" s="224" t="s">
        <v>134</v>
      </c>
      <c r="F264" s="224" t="s">
        <v>938</v>
      </c>
      <c r="G264" s="230">
        <v>296154</v>
      </c>
      <c r="H264" s="230">
        <v>201000</v>
      </c>
      <c r="I264" s="230">
        <v>195000</v>
      </c>
    </row>
    <row r="265" spans="1:9" s="260" customFormat="1" ht="12.75">
      <c r="A265" s="224" t="s">
        <v>1012</v>
      </c>
      <c r="B265" s="232" t="s">
        <v>53</v>
      </c>
      <c r="C265" s="224" t="s">
        <v>419</v>
      </c>
      <c r="D265" s="224" t="s">
        <v>512</v>
      </c>
      <c r="E265" s="224" t="s">
        <v>134</v>
      </c>
      <c r="F265" s="224" t="s">
        <v>52</v>
      </c>
      <c r="G265" s="230">
        <f>G266</f>
        <v>37384</v>
      </c>
      <c r="H265" s="230">
        <f>H266</f>
        <v>37384</v>
      </c>
      <c r="I265" s="230">
        <f>I266</f>
        <v>37384</v>
      </c>
    </row>
    <row r="266" spans="1:9" s="260" customFormat="1" ht="25.5">
      <c r="A266" s="224" t="s">
        <v>1013</v>
      </c>
      <c r="B266" s="232" t="s">
        <v>54</v>
      </c>
      <c r="C266" s="224" t="s">
        <v>419</v>
      </c>
      <c r="D266" s="224" t="s">
        <v>512</v>
      </c>
      <c r="E266" s="224" t="s">
        <v>134</v>
      </c>
      <c r="F266" s="224" t="s">
        <v>51</v>
      </c>
      <c r="G266" s="230">
        <v>37384</v>
      </c>
      <c r="H266" s="230">
        <v>37384</v>
      </c>
      <c r="I266" s="230">
        <v>37384</v>
      </c>
    </row>
    <row r="267" spans="1:9" s="260" customFormat="1" ht="12.75">
      <c r="A267" s="224" t="s">
        <v>1014</v>
      </c>
      <c r="B267" s="236" t="s">
        <v>384</v>
      </c>
      <c r="C267" s="224" t="s">
        <v>419</v>
      </c>
      <c r="D267" s="224" t="s">
        <v>29</v>
      </c>
      <c r="E267" s="224"/>
      <c r="F267" s="224"/>
      <c r="G267" s="230">
        <f aca="true" t="shared" si="42" ref="G267:I268">G268</f>
        <v>5104283</v>
      </c>
      <c r="H267" s="230">
        <f t="shared" si="42"/>
        <v>2933000</v>
      </c>
      <c r="I267" s="230">
        <f t="shared" si="42"/>
        <v>2847000</v>
      </c>
    </row>
    <row r="268" spans="1:9" s="260" customFormat="1" ht="12.75">
      <c r="A268" s="224" t="s">
        <v>1015</v>
      </c>
      <c r="B268" s="236" t="s">
        <v>521</v>
      </c>
      <c r="C268" s="224" t="s">
        <v>419</v>
      </c>
      <c r="D268" s="224" t="s">
        <v>515</v>
      </c>
      <c r="E268" s="224"/>
      <c r="F268" s="224"/>
      <c r="G268" s="230">
        <f t="shared" si="42"/>
        <v>5104283</v>
      </c>
      <c r="H268" s="230">
        <f t="shared" si="42"/>
        <v>2933000</v>
      </c>
      <c r="I268" s="230">
        <f t="shared" si="42"/>
        <v>2847000</v>
      </c>
    </row>
    <row r="269" spans="1:9" s="260" customFormat="1" ht="38.25">
      <c r="A269" s="224" t="s">
        <v>1016</v>
      </c>
      <c r="B269" s="236" t="s">
        <v>382</v>
      </c>
      <c r="C269" s="224" t="s">
        <v>419</v>
      </c>
      <c r="D269" s="224" t="s">
        <v>515</v>
      </c>
      <c r="E269" s="224" t="s">
        <v>135</v>
      </c>
      <c r="F269" s="224"/>
      <c r="G269" s="230">
        <f>G270+G277</f>
        <v>5104283</v>
      </c>
      <c r="H269" s="230">
        <f>H270+H277</f>
        <v>2933000</v>
      </c>
      <c r="I269" s="230">
        <f>I270+I277</f>
        <v>2847000</v>
      </c>
    </row>
    <row r="270" spans="1:9" s="260" customFormat="1" ht="38.25">
      <c r="A270" s="224" t="s">
        <v>1017</v>
      </c>
      <c r="B270" s="236" t="s">
        <v>1325</v>
      </c>
      <c r="C270" s="224" t="s">
        <v>419</v>
      </c>
      <c r="D270" s="224" t="s">
        <v>515</v>
      </c>
      <c r="E270" s="224" t="s">
        <v>1326</v>
      </c>
      <c r="F270" s="224"/>
      <c r="G270" s="230">
        <f>G274+G271</f>
        <v>2617000</v>
      </c>
      <c r="H270" s="230">
        <f>H274+H271</f>
        <v>1243000</v>
      </c>
      <c r="I270" s="230">
        <f>I274+I271</f>
        <v>1207000</v>
      </c>
    </row>
    <row r="271" spans="1:9" s="260" customFormat="1" ht="153">
      <c r="A271" s="224" t="s">
        <v>1018</v>
      </c>
      <c r="B271" s="232" t="s">
        <v>1388</v>
      </c>
      <c r="C271" s="174" t="s">
        <v>419</v>
      </c>
      <c r="D271" s="174" t="s">
        <v>515</v>
      </c>
      <c r="E271" s="224" t="s">
        <v>1384</v>
      </c>
      <c r="F271" s="224"/>
      <c r="G271" s="230">
        <f aca="true" t="shared" si="43" ref="G271:I272">G272</f>
        <v>1467000</v>
      </c>
      <c r="H271" s="230">
        <f t="shared" si="43"/>
        <v>680000</v>
      </c>
      <c r="I271" s="230">
        <f t="shared" si="43"/>
        <v>660000</v>
      </c>
    </row>
    <row r="272" spans="1:9" s="260" customFormat="1" ht="51">
      <c r="A272" s="224" t="s">
        <v>1019</v>
      </c>
      <c r="B272" s="232" t="s">
        <v>443</v>
      </c>
      <c r="C272" s="174" t="s">
        <v>419</v>
      </c>
      <c r="D272" s="174" t="s">
        <v>515</v>
      </c>
      <c r="E272" s="224" t="s">
        <v>1384</v>
      </c>
      <c r="F272" s="224" t="s">
        <v>836</v>
      </c>
      <c r="G272" s="230">
        <f t="shared" si="43"/>
        <v>1467000</v>
      </c>
      <c r="H272" s="230">
        <f t="shared" si="43"/>
        <v>680000</v>
      </c>
      <c r="I272" s="230">
        <f t="shared" si="43"/>
        <v>660000</v>
      </c>
    </row>
    <row r="273" spans="1:9" s="260" customFormat="1" ht="25.5">
      <c r="A273" s="224" t="s">
        <v>1020</v>
      </c>
      <c r="B273" s="232" t="s">
        <v>444</v>
      </c>
      <c r="C273" s="174" t="s">
        <v>419</v>
      </c>
      <c r="D273" s="174" t="s">
        <v>515</v>
      </c>
      <c r="E273" s="224" t="s">
        <v>1384</v>
      </c>
      <c r="F273" s="224" t="s">
        <v>837</v>
      </c>
      <c r="G273" s="230">
        <v>1467000</v>
      </c>
      <c r="H273" s="230">
        <v>680000</v>
      </c>
      <c r="I273" s="230">
        <v>660000</v>
      </c>
    </row>
    <row r="274" spans="1:9" s="260" customFormat="1" ht="140.25">
      <c r="A274" s="224" t="s">
        <v>1021</v>
      </c>
      <c r="B274" s="267" t="s">
        <v>1330</v>
      </c>
      <c r="C274" s="224" t="s">
        <v>419</v>
      </c>
      <c r="D274" s="224" t="s">
        <v>515</v>
      </c>
      <c r="E274" s="224" t="s">
        <v>1329</v>
      </c>
      <c r="F274" s="224"/>
      <c r="G274" s="230">
        <f aca="true" t="shared" si="44" ref="G274:I275">G275</f>
        <v>1150000</v>
      </c>
      <c r="H274" s="230">
        <f t="shared" si="44"/>
        <v>563000</v>
      </c>
      <c r="I274" s="230">
        <f t="shared" si="44"/>
        <v>547000</v>
      </c>
    </row>
    <row r="275" spans="1:9" s="260" customFormat="1" ht="51">
      <c r="A275" s="224" t="s">
        <v>1022</v>
      </c>
      <c r="B275" s="232" t="s">
        <v>1278</v>
      </c>
      <c r="C275" s="224" t="s">
        <v>419</v>
      </c>
      <c r="D275" s="224" t="s">
        <v>515</v>
      </c>
      <c r="E275" s="224" t="s">
        <v>1329</v>
      </c>
      <c r="F275" s="224" t="s">
        <v>183</v>
      </c>
      <c r="G275" s="230">
        <f t="shared" si="44"/>
        <v>1150000</v>
      </c>
      <c r="H275" s="230">
        <f t="shared" si="44"/>
        <v>563000</v>
      </c>
      <c r="I275" s="230">
        <f t="shared" si="44"/>
        <v>547000</v>
      </c>
    </row>
    <row r="276" spans="1:9" s="260" customFormat="1" ht="51">
      <c r="A276" s="224" t="s">
        <v>1023</v>
      </c>
      <c r="B276" s="232" t="s">
        <v>516</v>
      </c>
      <c r="C276" s="224" t="s">
        <v>419</v>
      </c>
      <c r="D276" s="224" t="s">
        <v>515</v>
      </c>
      <c r="E276" s="224" t="s">
        <v>1329</v>
      </c>
      <c r="F276" s="265" t="s">
        <v>938</v>
      </c>
      <c r="G276" s="230">
        <v>1150000</v>
      </c>
      <c r="H276" s="230">
        <v>563000</v>
      </c>
      <c r="I276" s="230">
        <v>547000</v>
      </c>
    </row>
    <row r="277" spans="1:9" s="260" customFormat="1" ht="38.25">
      <c r="A277" s="224" t="s">
        <v>1024</v>
      </c>
      <c r="B277" s="232" t="s">
        <v>1456</v>
      </c>
      <c r="C277" s="224" t="s">
        <v>419</v>
      </c>
      <c r="D277" s="224" t="s">
        <v>515</v>
      </c>
      <c r="E277" s="224" t="s">
        <v>1327</v>
      </c>
      <c r="F277" s="265"/>
      <c r="G277" s="230">
        <f>G278</f>
        <v>2487283</v>
      </c>
      <c r="H277" s="230">
        <f>H278</f>
        <v>1690000</v>
      </c>
      <c r="I277" s="230">
        <f>I278</f>
        <v>1640000</v>
      </c>
    </row>
    <row r="278" spans="1:9" s="260" customFormat="1" ht="127.5">
      <c r="A278" s="224" t="s">
        <v>1565</v>
      </c>
      <c r="B278" s="232" t="s">
        <v>1457</v>
      </c>
      <c r="C278" s="224" t="s">
        <v>419</v>
      </c>
      <c r="D278" s="224" t="s">
        <v>515</v>
      </c>
      <c r="E278" s="224" t="s">
        <v>1328</v>
      </c>
      <c r="F278" s="265"/>
      <c r="G278" s="230">
        <f aca="true" t="shared" si="45" ref="G278:I279">G279</f>
        <v>2487283</v>
      </c>
      <c r="H278" s="230">
        <f t="shared" si="45"/>
        <v>1690000</v>
      </c>
      <c r="I278" s="230">
        <f t="shared" si="45"/>
        <v>1640000</v>
      </c>
    </row>
    <row r="279" spans="1:9" s="260" customFormat="1" ht="51">
      <c r="A279" s="224" t="s">
        <v>1566</v>
      </c>
      <c r="B279" s="232" t="s">
        <v>443</v>
      </c>
      <c r="C279" s="224" t="s">
        <v>419</v>
      </c>
      <c r="D279" s="224" t="s">
        <v>515</v>
      </c>
      <c r="E279" s="224" t="s">
        <v>1328</v>
      </c>
      <c r="F279" s="265" t="s">
        <v>836</v>
      </c>
      <c r="G279" s="230">
        <f t="shared" si="45"/>
        <v>2487283</v>
      </c>
      <c r="H279" s="230">
        <f t="shared" si="45"/>
        <v>1690000</v>
      </c>
      <c r="I279" s="230">
        <f t="shared" si="45"/>
        <v>1640000</v>
      </c>
    </row>
    <row r="280" spans="1:9" s="260" customFormat="1" ht="25.5">
      <c r="A280" s="224" t="s">
        <v>1567</v>
      </c>
      <c r="B280" s="232" t="s">
        <v>444</v>
      </c>
      <c r="C280" s="224" t="s">
        <v>419</v>
      </c>
      <c r="D280" s="224" t="s">
        <v>515</v>
      </c>
      <c r="E280" s="224" t="s">
        <v>1328</v>
      </c>
      <c r="F280" s="265" t="s">
        <v>837</v>
      </c>
      <c r="G280" s="230">
        <v>2487283</v>
      </c>
      <c r="H280" s="230">
        <v>1690000</v>
      </c>
      <c r="I280" s="230">
        <v>1640000</v>
      </c>
    </row>
    <row r="281" spans="1:9" s="260" customFormat="1" ht="51">
      <c r="A281" s="224" t="s">
        <v>1568</v>
      </c>
      <c r="B281" s="274" t="s">
        <v>813</v>
      </c>
      <c r="C281" s="275" t="s">
        <v>421</v>
      </c>
      <c r="D281" s="265"/>
      <c r="E281" s="265"/>
      <c r="F281" s="265"/>
      <c r="G281" s="227">
        <f>G282</f>
        <v>28614496</v>
      </c>
      <c r="H281" s="227">
        <f>H282</f>
        <v>28614496</v>
      </c>
      <c r="I281" s="227">
        <f>I282</f>
        <v>28614496</v>
      </c>
    </row>
    <row r="282" spans="1:9" s="260" customFormat="1" ht="12.75">
      <c r="A282" s="224" t="s">
        <v>1569</v>
      </c>
      <c r="B282" s="276" t="s">
        <v>417</v>
      </c>
      <c r="C282" s="265" t="s">
        <v>421</v>
      </c>
      <c r="D282" s="265" t="s">
        <v>28</v>
      </c>
      <c r="E282" s="265"/>
      <c r="F282" s="265"/>
      <c r="G282" s="200">
        <f>G283+G296+G308+G302</f>
        <v>28614496</v>
      </c>
      <c r="H282" s="200">
        <f>H283+H296+H308+H302</f>
        <v>28614496</v>
      </c>
      <c r="I282" s="200">
        <f>I283+I296+I308+I302</f>
        <v>28614496</v>
      </c>
    </row>
    <row r="283" spans="1:9" s="260" customFormat="1" ht="12.75">
      <c r="A283" s="224" t="s">
        <v>1025</v>
      </c>
      <c r="B283" s="276" t="s">
        <v>380</v>
      </c>
      <c r="C283" s="277" t="s">
        <v>421</v>
      </c>
      <c r="D283" s="265" t="s">
        <v>397</v>
      </c>
      <c r="E283" s="265"/>
      <c r="F283" s="265"/>
      <c r="G283" s="200">
        <f aca="true" t="shared" si="46" ref="G283:I284">G284</f>
        <v>1883796</v>
      </c>
      <c r="H283" s="200">
        <f t="shared" si="46"/>
        <v>1883796</v>
      </c>
      <c r="I283" s="200">
        <f t="shared" si="46"/>
        <v>1883796</v>
      </c>
    </row>
    <row r="284" spans="1:9" s="260" customFormat="1" ht="51">
      <c r="A284" s="224" t="s">
        <v>1026</v>
      </c>
      <c r="B284" s="276" t="s">
        <v>978</v>
      </c>
      <c r="C284" s="277" t="s">
        <v>421</v>
      </c>
      <c r="D284" s="265" t="s">
        <v>397</v>
      </c>
      <c r="E284" s="265" t="s">
        <v>136</v>
      </c>
      <c r="F284" s="265"/>
      <c r="G284" s="200">
        <f t="shared" si="46"/>
        <v>1883796</v>
      </c>
      <c r="H284" s="200">
        <f t="shared" si="46"/>
        <v>1883796</v>
      </c>
      <c r="I284" s="200">
        <f t="shared" si="46"/>
        <v>1883796</v>
      </c>
    </row>
    <row r="285" spans="1:9" s="260" customFormat="1" ht="63.75">
      <c r="A285" s="224" t="s">
        <v>1027</v>
      </c>
      <c r="B285" s="236" t="s">
        <v>1543</v>
      </c>
      <c r="C285" s="277" t="s">
        <v>421</v>
      </c>
      <c r="D285" s="265" t="s">
        <v>397</v>
      </c>
      <c r="E285" s="265" t="s">
        <v>1544</v>
      </c>
      <c r="F285" s="265"/>
      <c r="G285" s="200">
        <f>G286+G291</f>
        <v>1883796</v>
      </c>
      <c r="H285" s="200">
        <f>H286+H291</f>
        <v>1883796</v>
      </c>
      <c r="I285" s="200">
        <f>I286+I291</f>
        <v>1883796</v>
      </c>
    </row>
    <row r="286" spans="1:9" s="260" customFormat="1" ht="140.25">
      <c r="A286" s="224" t="s">
        <v>1028</v>
      </c>
      <c r="B286" s="264" t="s">
        <v>1547</v>
      </c>
      <c r="C286" s="277" t="s">
        <v>421</v>
      </c>
      <c r="D286" s="265" t="s">
        <v>397</v>
      </c>
      <c r="E286" s="265" t="s">
        <v>1545</v>
      </c>
      <c r="F286" s="265"/>
      <c r="G286" s="200">
        <f>G289+G287</f>
        <v>1314300</v>
      </c>
      <c r="H286" s="200">
        <f>H289+H287</f>
        <v>1314300</v>
      </c>
      <c r="I286" s="200">
        <f>I289+I287</f>
        <v>1314300</v>
      </c>
    </row>
    <row r="287" spans="1:9" s="260" customFormat="1" ht="51">
      <c r="A287" s="224" t="s">
        <v>1029</v>
      </c>
      <c r="B287" s="232" t="s">
        <v>1278</v>
      </c>
      <c r="C287" s="277" t="s">
        <v>421</v>
      </c>
      <c r="D287" s="265" t="s">
        <v>397</v>
      </c>
      <c r="E287" s="265" t="s">
        <v>1545</v>
      </c>
      <c r="F287" s="265" t="s">
        <v>183</v>
      </c>
      <c r="G287" s="200">
        <f>G288</f>
        <v>14300</v>
      </c>
      <c r="H287" s="200">
        <f>H288</f>
        <v>14300</v>
      </c>
      <c r="I287" s="200">
        <f>I288</f>
        <v>14300</v>
      </c>
    </row>
    <row r="288" spans="1:9" s="260" customFormat="1" ht="51">
      <c r="A288" s="224" t="s">
        <v>1030</v>
      </c>
      <c r="B288" s="232" t="s">
        <v>516</v>
      </c>
      <c r="C288" s="277" t="s">
        <v>421</v>
      </c>
      <c r="D288" s="265" t="s">
        <v>397</v>
      </c>
      <c r="E288" s="265" t="s">
        <v>1545</v>
      </c>
      <c r="F288" s="265" t="s">
        <v>938</v>
      </c>
      <c r="G288" s="200">
        <v>14300</v>
      </c>
      <c r="H288" s="200">
        <v>14300</v>
      </c>
      <c r="I288" s="200">
        <v>14300</v>
      </c>
    </row>
    <row r="289" spans="1:9" s="260" customFormat="1" ht="25.5">
      <c r="A289" s="224" t="s">
        <v>1031</v>
      </c>
      <c r="B289" s="232" t="s">
        <v>61</v>
      </c>
      <c r="C289" s="277" t="s">
        <v>421</v>
      </c>
      <c r="D289" s="265" t="s">
        <v>397</v>
      </c>
      <c r="E289" s="265" t="s">
        <v>1545</v>
      </c>
      <c r="F289" s="265" t="s">
        <v>211</v>
      </c>
      <c r="G289" s="200">
        <f>G290</f>
        <v>1300000</v>
      </c>
      <c r="H289" s="200">
        <f>H290</f>
        <v>1300000</v>
      </c>
      <c r="I289" s="200">
        <f>I290</f>
        <v>1300000</v>
      </c>
    </row>
    <row r="290" spans="1:9" s="260" customFormat="1" ht="25.5">
      <c r="A290" s="224" t="s">
        <v>1032</v>
      </c>
      <c r="B290" s="232" t="s">
        <v>62</v>
      </c>
      <c r="C290" s="277" t="s">
        <v>421</v>
      </c>
      <c r="D290" s="265" t="s">
        <v>397</v>
      </c>
      <c r="E290" s="265" t="s">
        <v>1545</v>
      </c>
      <c r="F290" s="265" t="s">
        <v>844</v>
      </c>
      <c r="G290" s="200">
        <v>1300000</v>
      </c>
      <c r="H290" s="200">
        <v>1300000</v>
      </c>
      <c r="I290" s="200">
        <v>1300000</v>
      </c>
    </row>
    <row r="291" spans="1:9" s="260" customFormat="1" ht="111.75" customHeight="1">
      <c r="A291" s="224" t="s">
        <v>1033</v>
      </c>
      <c r="B291" s="232" t="s">
        <v>1548</v>
      </c>
      <c r="C291" s="277" t="s">
        <v>421</v>
      </c>
      <c r="D291" s="265" t="s">
        <v>397</v>
      </c>
      <c r="E291" s="265" t="s">
        <v>1546</v>
      </c>
      <c r="F291" s="265"/>
      <c r="G291" s="200">
        <f>G294+G292</f>
        <v>569496</v>
      </c>
      <c r="H291" s="200">
        <f>H294+H292</f>
        <v>569496</v>
      </c>
      <c r="I291" s="200">
        <f>I294+I292</f>
        <v>569496</v>
      </c>
    </row>
    <row r="292" spans="1:9" s="260" customFormat="1" ht="15" customHeight="1">
      <c r="A292" s="224" t="s">
        <v>1034</v>
      </c>
      <c r="B292" s="232" t="s">
        <v>61</v>
      </c>
      <c r="C292" s="277" t="s">
        <v>421</v>
      </c>
      <c r="D292" s="265" t="s">
        <v>397</v>
      </c>
      <c r="E292" s="265" t="s">
        <v>1546</v>
      </c>
      <c r="F292" s="265" t="s">
        <v>183</v>
      </c>
      <c r="G292" s="200">
        <f>G293</f>
        <v>6196</v>
      </c>
      <c r="H292" s="200">
        <f>H293</f>
        <v>6196</v>
      </c>
      <c r="I292" s="200">
        <f>I293</f>
        <v>6196</v>
      </c>
    </row>
    <row r="293" spans="1:9" s="260" customFormat="1" ht="15.75" customHeight="1">
      <c r="A293" s="224" t="s">
        <v>1035</v>
      </c>
      <c r="B293" s="232" t="s">
        <v>62</v>
      </c>
      <c r="C293" s="277" t="s">
        <v>421</v>
      </c>
      <c r="D293" s="265" t="s">
        <v>397</v>
      </c>
      <c r="E293" s="265" t="s">
        <v>1546</v>
      </c>
      <c r="F293" s="265" t="s">
        <v>938</v>
      </c>
      <c r="G293" s="200">
        <v>6196</v>
      </c>
      <c r="H293" s="200">
        <v>6196</v>
      </c>
      <c r="I293" s="200">
        <v>6196</v>
      </c>
    </row>
    <row r="294" spans="1:9" s="260" customFormat="1" ht="25.5">
      <c r="A294" s="224" t="s">
        <v>1036</v>
      </c>
      <c r="B294" s="232" t="s">
        <v>61</v>
      </c>
      <c r="C294" s="277" t="s">
        <v>421</v>
      </c>
      <c r="D294" s="265" t="s">
        <v>397</v>
      </c>
      <c r="E294" s="265" t="s">
        <v>1546</v>
      </c>
      <c r="F294" s="265" t="s">
        <v>211</v>
      </c>
      <c r="G294" s="200">
        <f>G295</f>
        <v>563300</v>
      </c>
      <c r="H294" s="200">
        <f>H295</f>
        <v>563300</v>
      </c>
      <c r="I294" s="200">
        <f>I295</f>
        <v>563300</v>
      </c>
    </row>
    <row r="295" spans="1:9" s="260" customFormat="1" ht="25.5">
      <c r="A295" s="224" t="s">
        <v>1037</v>
      </c>
      <c r="B295" s="232" t="s">
        <v>62</v>
      </c>
      <c r="C295" s="277" t="s">
        <v>421</v>
      </c>
      <c r="D295" s="265" t="s">
        <v>397</v>
      </c>
      <c r="E295" s="265" t="s">
        <v>1546</v>
      </c>
      <c r="F295" s="265" t="s">
        <v>844</v>
      </c>
      <c r="G295" s="200">
        <v>563300</v>
      </c>
      <c r="H295" s="200">
        <v>563300</v>
      </c>
      <c r="I295" s="200">
        <v>563300</v>
      </c>
    </row>
    <row r="296" spans="1:9" s="260" customFormat="1" ht="25.5">
      <c r="A296" s="224" t="s">
        <v>1038</v>
      </c>
      <c r="B296" s="276" t="s">
        <v>480</v>
      </c>
      <c r="C296" s="277" t="s">
        <v>421</v>
      </c>
      <c r="D296" s="265" t="s">
        <v>398</v>
      </c>
      <c r="E296" s="265"/>
      <c r="F296" s="265"/>
      <c r="G296" s="200">
        <f aca="true" t="shared" si="47" ref="G296:I300">G297</f>
        <v>21758700</v>
      </c>
      <c r="H296" s="200">
        <f t="shared" si="47"/>
        <v>21758700</v>
      </c>
      <c r="I296" s="200">
        <f t="shared" si="47"/>
        <v>21758700</v>
      </c>
    </row>
    <row r="297" spans="1:9" s="260" customFormat="1" ht="51">
      <c r="A297" s="224" t="s">
        <v>1039</v>
      </c>
      <c r="B297" s="276" t="s">
        <v>978</v>
      </c>
      <c r="C297" s="277" t="s">
        <v>421</v>
      </c>
      <c r="D297" s="265" t="s">
        <v>398</v>
      </c>
      <c r="E297" s="265" t="s">
        <v>136</v>
      </c>
      <c r="F297" s="265"/>
      <c r="G297" s="200">
        <f t="shared" si="47"/>
        <v>21758700</v>
      </c>
      <c r="H297" s="200">
        <f t="shared" si="47"/>
        <v>21758700</v>
      </c>
      <c r="I297" s="200">
        <f t="shared" si="47"/>
        <v>21758700</v>
      </c>
    </row>
    <row r="298" spans="1:9" s="260" customFormat="1" ht="114.75">
      <c r="A298" s="224" t="s">
        <v>224</v>
      </c>
      <c r="B298" s="236" t="s">
        <v>1744</v>
      </c>
      <c r="C298" s="277" t="s">
        <v>421</v>
      </c>
      <c r="D298" s="265" t="s">
        <v>398</v>
      </c>
      <c r="E298" s="265" t="s">
        <v>138</v>
      </c>
      <c r="F298" s="265"/>
      <c r="G298" s="200">
        <f t="shared" si="47"/>
        <v>21758700</v>
      </c>
      <c r="H298" s="200">
        <f t="shared" si="47"/>
        <v>21758700</v>
      </c>
      <c r="I298" s="200">
        <f t="shared" si="47"/>
        <v>21758700</v>
      </c>
    </row>
    <row r="299" spans="1:9" s="260" customFormat="1" ht="318.75">
      <c r="A299" s="224" t="s">
        <v>225</v>
      </c>
      <c r="B299" s="267" t="s">
        <v>1745</v>
      </c>
      <c r="C299" s="277" t="s">
        <v>421</v>
      </c>
      <c r="D299" s="265" t="s">
        <v>398</v>
      </c>
      <c r="E299" s="265" t="s">
        <v>139</v>
      </c>
      <c r="F299" s="265"/>
      <c r="G299" s="200">
        <f t="shared" si="47"/>
        <v>21758700</v>
      </c>
      <c r="H299" s="200">
        <f t="shared" si="47"/>
        <v>21758700</v>
      </c>
      <c r="I299" s="200">
        <f t="shared" si="47"/>
        <v>21758700</v>
      </c>
    </row>
    <row r="300" spans="1:9" s="260" customFormat="1" ht="51">
      <c r="A300" s="224" t="s">
        <v>226</v>
      </c>
      <c r="B300" s="232" t="s">
        <v>443</v>
      </c>
      <c r="C300" s="277" t="s">
        <v>421</v>
      </c>
      <c r="D300" s="265" t="s">
        <v>398</v>
      </c>
      <c r="E300" s="265" t="s">
        <v>139</v>
      </c>
      <c r="F300" s="224" t="s">
        <v>836</v>
      </c>
      <c r="G300" s="200">
        <f t="shared" si="47"/>
        <v>21758700</v>
      </c>
      <c r="H300" s="200">
        <f t="shared" si="47"/>
        <v>21758700</v>
      </c>
      <c r="I300" s="200">
        <f t="shared" si="47"/>
        <v>21758700</v>
      </c>
    </row>
    <row r="301" spans="1:9" s="260" customFormat="1" ht="25.5">
      <c r="A301" s="224" t="s">
        <v>227</v>
      </c>
      <c r="B301" s="232" t="s">
        <v>444</v>
      </c>
      <c r="C301" s="277" t="s">
        <v>421</v>
      </c>
      <c r="D301" s="265" t="s">
        <v>398</v>
      </c>
      <c r="E301" s="265" t="s">
        <v>139</v>
      </c>
      <c r="F301" s="224" t="s">
        <v>837</v>
      </c>
      <c r="G301" s="200">
        <v>21758700</v>
      </c>
      <c r="H301" s="200">
        <v>21758700</v>
      </c>
      <c r="I301" s="200">
        <v>21758700</v>
      </c>
    </row>
    <row r="302" spans="1:9" s="260" customFormat="1" ht="25.5">
      <c r="A302" s="224" t="s">
        <v>228</v>
      </c>
      <c r="B302" s="236" t="s">
        <v>418</v>
      </c>
      <c r="C302" s="277" t="s">
        <v>421</v>
      </c>
      <c r="D302" s="224" t="s">
        <v>399</v>
      </c>
      <c r="E302" s="265"/>
      <c r="F302" s="224"/>
      <c r="G302" s="200">
        <f aca="true" t="shared" si="48" ref="G302:I306">G303</f>
        <v>206300</v>
      </c>
      <c r="H302" s="200">
        <f t="shared" si="48"/>
        <v>206300</v>
      </c>
      <c r="I302" s="200">
        <f t="shared" si="48"/>
        <v>206300</v>
      </c>
    </row>
    <row r="303" spans="1:9" s="260" customFormat="1" ht="51">
      <c r="A303" s="224" t="s">
        <v>229</v>
      </c>
      <c r="B303" s="276" t="s">
        <v>978</v>
      </c>
      <c r="C303" s="277" t="s">
        <v>421</v>
      </c>
      <c r="D303" s="224" t="s">
        <v>399</v>
      </c>
      <c r="E303" s="265" t="s">
        <v>136</v>
      </c>
      <c r="F303" s="224"/>
      <c r="G303" s="200">
        <f t="shared" si="48"/>
        <v>206300</v>
      </c>
      <c r="H303" s="200">
        <f t="shared" si="48"/>
        <v>206300</v>
      </c>
      <c r="I303" s="200">
        <f t="shared" si="48"/>
        <v>206300</v>
      </c>
    </row>
    <row r="304" spans="1:9" s="260" customFormat="1" ht="114.75">
      <c r="A304" s="224" t="s">
        <v>230</v>
      </c>
      <c r="B304" s="236" t="s">
        <v>1385</v>
      </c>
      <c r="C304" s="277" t="s">
        <v>421</v>
      </c>
      <c r="D304" s="224" t="s">
        <v>399</v>
      </c>
      <c r="E304" s="265" t="s">
        <v>137</v>
      </c>
      <c r="F304" s="224"/>
      <c r="G304" s="200">
        <f t="shared" si="48"/>
        <v>206300</v>
      </c>
      <c r="H304" s="200">
        <f t="shared" si="48"/>
        <v>206300</v>
      </c>
      <c r="I304" s="200">
        <f t="shared" si="48"/>
        <v>206300</v>
      </c>
    </row>
    <row r="305" spans="1:9" s="260" customFormat="1" ht="293.25">
      <c r="A305" s="224" t="s">
        <v>231</v>
      </c>
      <c r="B305" s="264" t="s">
        <v>1386</v>
      </c>
      <c r="C305" s="277" t="s">
        <v>421</v>
      </c>
      <c r="D305" s="224" t="s">
        <v>399</v>
      </c>
      <c r="E305" s="265" t="s">
        <v>1109</v>
      </c>
      <c r="F305" s="224"/>
      <c r="G305" s="200">
        <f t="shared" si="48"/>
        <v>206300</v>
      </c>
      <c r="H305" s="200">
        <f t="shared" si="48"/>
        <v>206300</v>
      </c>
      <c r="I305" s="200">
        <f t="shared" si="48"/>
        <v>206300</v>
      </c>
    </row>
    <row r="306" spans="1:9" s="260" customFormat="1" ht="51">
      <c r="A306" s="224" t="s">
        <v>232</v>
      </c>
      <c r="B306" s="232" t="s">
        <v>1278</v>
      </c>
      <c r="C306" s="277" t="s">
        <v>421</v>
      </c>
      <c r="D306" s="224" t="s">
        <v>399</v>
      </c>
      <c r="E306" s="265" t="s">
        <v>1109</v>
      </c>
      <c r="F306" s="224" t="s">
        <v>183</v>
      </c>
      <c r="G306" s="200">
        <f t="shared" si="48"/>
        <v>206300</v>
      </c>
      <c r="H306" s="200">
        <f t="shared" si="48"/>
        <v>206300</v>
      </c>
      <c r="I306" s="200">
        <f t="shared" si="48"/>
        <v>206300</v>
      </c>
    </row>
    <row r="307" spans="1:9" s="260" customFormat="1" ht="51">
      <c r="A307" s="224" t="s">
        <v>233</v>
      </c>
      <c r="B307" s="232" t="s">
        <v>516</v>
      </c>
      <c r="C307" s="277" t="s">
        <v>421</v>
      </c>
      <c r="D307" s="224" t="s">
        <v>399</v>
      </c>
      <c r="E307" s="265" t="s">
        <v>1109</v>
      </c>
      <c r="F307" s="224" t="s">
        <v>938</v>
      </c>
      <c r="G307" s="200">
        <v>206300</v>
      </c>
      <c r="H307" s="200">
        <v>206300</v>
      </c>
      <c r="I307" s="200">
        <v>206300</v>
      </c>
    </row>
    <row r="308" spans="1:9" s="260" customFormat="1" ht="25.5">
      <c r="A308" s="224" t="s">
        <v>234</v>
      </c>
      <c r="B308" s="276" t="s">
        <v>481</v>
      </c>
      <c r="C308" s="277" t="s">
        <v>421</v>
      </c>
      <c r="D308" s="265" t="s">
        <v>20</v>
      </c>
      <c r="E308" s="265"/>
      <c r="F308" s="265"/>
      <c r="G308" s="200">
        <f aca="true" t="shared" si="49" ref="G308:I310">G309</f>
        <v>4765700</v>
      </c>
      <c r="H308" s="200">
        <f t="shared" si="49"/>
        <v>4765700</v>
      </c>
      <c r="I308" s="200">
        <f t="shared" si="49"/>
        <v>4765700</v>
      </c>
    </row>
    <row r="309" spans="1:9" s="260" customFormat="1" ht="51">
      <c r="A309" s="224" t="s">
        <v>211</v>
      </c>
      <c r="B309" s="276" t="s">
        <v>978</v>
      </c>
      <c r="C309" s="277" t="s">
        <v>421</v>
      </c>
      <c r="D309" s="265" t="s">
        <v>20</v>
      </c>
      <c r="E309" s="265" t="s">
        <v>136</v>
      </c>
      <c r="F309" s="265"/>
      <c r="G309" s="200">
        <f t="shared" si="49"/>
        <v>4765700</v>
      </c>
      <c r="H309" s="200">
        <f t="shared" si="49"/>
        <v>4765700</v>
      </c>
      <c r="I309" s="200">
        <f t="shared" si="49"/>
        <v>4765700</v>
      </c>
    </row>
    <row r="310" spans="1:9" s="260" customFormat="1" ht="114.75">
      <c r="A310" s="224" t="s">
        <v>235</v>
      </c>
      <c r="B310" s="236" t="s">
        <v>1385</v>
      </c>
      <c r="C310" s="277" t="s">
        <v>421</v>
      </c>
      <c r="D310" s="265" t="s">
        <v>20</v>
      </c>
      <c r="E310" s="265" t="s">
        <v>137</v>
      </c>
      <c r="F310" s="265"/>
      <c r="G310" s="200">
        <f t="shared" si="49"/>
        <v>4765700</v>
      </c>
      <c r="H310" s="200">
        <f t="shared" si="49"/>
        <v>4765700</v>
      </c>
      <c r="I310" s="200">
        <f t="shared" si="49"/>
        <v>4765700</v>
      </c>
    </row>
    <row r="311" spans="1:9" s="260" customFormat="1" ht="216.75">
      <c r="A311" s="224" t="s">
        <v>236</v>
      </c>
      <c r="B311" s="267" t="s">
        <v>1387</v>
      </c>
      <c r="C311" s="277" t="s">
        <v>421</v>
      </c>
      <c r="D311" s="265" t="s">
        <v>20</v>
      </c>
      <c r="E311" s="265" t="s">
        <v>140</v>
      </c>
      <c r="F311" s="265"/>
      <c r="G311" s="200">
        <f>G312+G314+G316</f>
        <v>4765700</v>
      </c>
      <c r="H311" s="200">
        <f>H312+H314+H316</f>
        <v>4765700</v>
      </c>
      <c r="I311" s="200">
        <f>I312+I314+I316</f>
        <v>4765700</v>
      </c>
    </row>
    <row r="312" spans="1:9" s="260" customFormat="1" ht="102">
      <c r="A312" s="224" t="s">
        <v>237</v>
      </c>
      <c r="B312" s="232" t="s">
        <v>16</v>
      </c>
      <c r="C312" s="277" t="s">
        <v>421</v>
      </c>
      <c r="D312" s="265" t="s">
        <v>20</v>
      </c>
      <c r="E312" s="265" t="s">
        <v>140</v>
      </c>
      <c r="F312" s="224" t="s">
        <v>451</v>
      </c>
      <c r="G312" s="200">
        <f>G313</f>
        <v>3946400</v>
      </c>
      <c r="H312" s="200">
        <f>H313</f>
        <v>3946400</v>
      </c>
      <c r="I312" s="200">
        <f>I313</f>
        <v>3946400</v>
      </c>
    </row>
    <row r="313" spans="1:9" s="260" customFormat="1" ht="38.25">
      <c r="A313" s="224" t="s">
        <v>238</v>
      </c>
      <c r="B313" s="232" t="s">
        <v>50</v>
      </c>
      <c r="C313" s="277" t="s">
        <v>421</v>
      </c>
      <c r="D313" s="265" t="s">
        <v>20</v>
      </c>
      <c r="E313" s="265" t="s">
        <v>140</v>
      </c>
      <c r="F313" s="224" t="s">
        <v>468</v>
      </c>
      <c r="G313" s="200">
        <v>3946400</v>
      </c>
      <c r="H313" s="200">
        <v>3946400</v>
      </c>
      <c r="I313" s="200">
        <v>3946400</v>
      </c>
    </row>
    <row r="314" spans="1:9" s="260" customFormat="1" ht="51">
      <c r="A314" s="224" t="s">
        <v>239</v>
      </c>
      <c r="B314" s="232" t="s">
        <v>1278</v>
      </c>
      <c r="C314" s="277" t="s">
        <v>421</v>
      </c>
      <c r="D314" s="265" t="s">
        <v>20</v>
      </c>
      <c r="E314" s="265" t="s">
        <v>140</v>
      </c>
      <c r="F314" s="265" t="s">
        <v>183</v>
      </c>
      <c r="G314" s="200">
        <f>G315</f>
        <v>809300</v>
      </c>
      <c r="H314" s="200">
        <f>H315</f>
        <v>809300</v>
      </c>
      <c r="I314" s="200">
        <f>I315</f>
        <v>809300</v>
      </c>
    </row>
    <row r="315" spans="1:9" s="260" customFormat="1" ht="51">
      <c r="A315" s="224" t="s">
        <v>240</v>
      </c>
      <c r="B315" s="232" t="s">
        <v>516</v>
      </c>
      <c r="C315" s="277" t="s">
        <v>421</v>
      </c>
      <c r="D315" s="265" t="s">
        <v>20</v>
      </c>
      <c r="E315" s="265" t="s">
        <v>140</v>
      </c>
      <c r="F315" s="265" t="s">
        <v>938</v>
      </c>
      <c r="G315" s="200">
        <v>809300</v>
      </c>
      <c r="H315" s="200">
        <v>809300</v>
      </c>
      <c r="I315" s="200">
        <v>809300</v>
      </c>
    </row>
    <row r="316" spans="1:9" s="260" customFormat="1" ht="12.75">
      <c r="A316" s="224" t="s">
        <v>241</v>
      </c>
      <c r="B316" s="232" t="s">
        <v>53</v>
      </c>
      <c r="C316" s="277" t="s">
        <v>421</v>
      </c>
      <c r="D316" s="265" t="s">
        <v>20</v>
      </c>
      <c r="E316" s="265" t="s">
        <v>140</v>
      </c>
      <c r="F316" s="265" t="s">
        <v>52</v>
      </c>
      <c r="G316" s="200">
        <f>G317</f>
        <v>10000</v>
      </c>
      <c r="H316" s="200">
        <f>H317</f>
        <v>10000</v>
      </c>
      <c r="I316" s="200">
        <f>I317</f>
        <v>10000</v>
      </c>
    </row>
    <row r="317" spans="1:9" s="260" customFormat="1" ht="25.5">
      <c r="A317" s="224" t="s">
        <v>242</v>
      </c>
      <c r="B317" s="232" t="s">
        <v>54</v>
      </c>
      <c r="C317" s="277" t="s">
        <v>421</v>
      </c>
      <c r="D317" s="265" t="s">
        <v>20</v>
      </c>
      <c r="E317" s="265" t="s">
        <v>140</v>
      </c>
      <c r="F317" s="265" t="s">
        <v>51</v>
      </c>
      <c r="G317" s="200">
        <v>10000</v>
      </c>
      <c r="H317" s="200">
        <v>10000</v>
      </c>
      <c r="I317" s="200">
        <v>10000</v>
      </c>
    </row>
    <row r="318" spans="1:9" s="260" customFormat="1" ht="38.25">
      <c r="A318" s="224" t="s">
        <v>243</v>
      </c>
      <c r="B318" s="278" t="s">
        <v>858</v>
      </c>
      <c r="C318" s="255" t="s">
        <v>1050</v>
      </c>
      <c r="D318" s="224"/>
      <c r="E318" s="224"/>
      <c r="F318" s="224"/>
      <c r="G318" s="227">
        <f>G319+G420</f>
        <v>313243905</v>
      </c>
      <c r="H318" s="227">
        <f>H319+H420</f>
        <v>289798002</v>
      </c>
      <c r="I318" s="227">
        <f>I319+I420</f>
        <v>287365707</v>
      </c>
    </row>
    <row r="319" spans="1:9" s="260" customFormat="1" ht="12.75">
      <c r="A319" s="224" t="s">
        <v>844</v>
      </c>
      <c r="B319" s="263" t="s">
        <v>601</v>
      </c>
      <c r="C319" s="224" t="s">
        <v>1050</v>
      </c>
      <c r="D319" s="224" t="s">
        <v>25</v>
      </c>
      <c r="E319" s="224"/>
      <c r="F319" s="224"/>
      <c r="G319" s="230">
        <f>G320+G332+G372+G390+G363</f>
        <v>301267705</v>
      </c>
      <c r="H319" s="230">
        <f>H320+H332+H372+H390+H363</f>
        <v>277821802</v>
      </c>
      <c r="I319" s="230">
        <f>I320+I332+I372+I390+I363</f>
        <v>275389507</v>
      </c>
    </row>
    <row r="320" spans="1:9" s="260" customFormat="1" ht="12.75">
      <c r="A320" s="224" t="s">
        <v>244</v>
      </c>
      <c r="B320" s="236" t="s">
        <v>445</v>
      </c>
      <c r="C320" s="224" t="s">
        <v>1050</v>
      </c>
      <c r="D320" s="224" t="s">
        <v>392</v>
      </c>
      <c r="E320" s="224"/>
      <c r="F320" s="224"/>
      <c r="G320" s="230">
        <f aca="true" t="shared" si="50" ref="G320:I321">G321</f>
        <v>54736556</v>
      </c>
      <c r="H320" s="230">
        <f t="shared" si="50"/>
        <v>50669595</v>
      </c>
      <c r="I320" s="230">
        <f t="shared" si="50"/>
        <v>49669595</v>
      </c>
    </row>
    <row r="321" spans="1:9" s="260" customFormat="1" ht="51">
      <c r="A321" s="224" t="s">
        <v>245</v>
      </c>
      <c r="B321" s="236" t="s">
        <v>31</v>
      </c>
      <c r="C321" s="224" t="s">
        <v>1050</v>
      </c>
      <c r="D321" s="224" t="s">
        <v>392</v>
      </c>
      <c r="E321" s="224" t="s">
        <v>121</v>
      </c>
      <c r="F321" s="224"/>
      <c r="G321" s="230">
        <f t="shared" si="50"/>
        <v>54736556</v>
      </c>
      <c r="H321" s="230">
        <f t="shared" si="50"/>
        <v>50669595</v>
      </c>
      <c r="I321" s="230">
        <f t="shared" si="50"/>
        <v>49669595</v>
      </c>
    </row>
    <row r="322" spans="1:9" s="260" customFormat="1" ht="25.5">
      <c r="A322" s="224" t="s">
        <v>246</v>
      </c>
      <c r="B322" s="159" t="s">
        <v>60</v>
      </c>
      <c r="C322" s="224" t="s">
        <v>1050</v>
      </c>
      <c r="D322" s="224" t="s">
        <v>392</v>
      </c>
      <c r="E322" s="224" t="s">
        <v>141</v>
      </c>
      <c r="F322" s="224"/>
      <c r="G322" s="230">
        <f>G329+G326+G323</f>
        <v>54736556</v>
      </c>
      <c r="H322" s="230">
        <f>H329+H326+H323</f>
        <v>50669595</v>
      </c>
      <c r="I322" s="230">
        <f>I329+I326+I323</f>
        <v>49669595</v>
      </c>
    </row>
    <row r="323" spans="1:9" s="260" customFormat="1" ht="306">
      <c r="A323" s="224" t="s">
        <v>247</v>
      </c>
      <c r="B323" s="232" t="s">
        <v>763</v>
      </c>
      <c r="C323" s="224" t="s">
        <v>1050</v>
      </c>
      <c r="D323" s="224" t="s">
        <v>392</v>
      </c>
      <c r="E323" s="224" t="s">
        <v>764</v>
      </c>
      <c r="F323" s="224"/>
      <c r="G323" s="230">
        <f aca="true" t="shared" si="51" ref="G323:I324">G324</f>
        <v>11251865</v>
      </c>
      <c r="H323" s="230">
        <f t="shared" si="51"/>
        <v>11251865</v>
      </c>
      <c r="I323" s="230">
        <f t="shared" si="51"/>
        <v>11251865</v>
      </c>
    </row>
    <row r="324" spans="1:9" s="260" customFormat="1" ht="51">
      <c r="A324" s="224" t="s">
        <v>248</v>
      </c>
      <c r="B324" s="232" t="s">
        <v>443</v>
      </c>
      <c r="C324" s="224" t="s">
        <v>1050</v>
      </c>
      <c r="D324" s="224" t="s">
        <v>392</v>
      </c>
      <c r="E324" s="224" t="s">
        <v>764</v>
      </c>
      <c r="F324" s="224" t="s">
        <v>836</v>
      </c>
      <c r="G324" s="230">
        <f t="shared" si="51"/>
        <v>11251865</v>
      </c>
      <c r="H324" s="230">
        <f t="shared" si="51"/>
        <v>11251865</v>
      </c>
      <c r="I324" s="230">
        <f t="shared" si="51"/>
        <v>11251865</v>
      </c>
    </row>
    <row r="325" spans="1:9" s="260" customFormat="1" ht="25.5">
      <c r="A325" s="224" t="s">
        <v>249</v>
      </c>
      <c r="B325" s="232" t="s">
        <v>444</v>
      </c>
      <c r="C325" s="224" t="s">
        <v>1050</v>
      </c>
      <c r="D325" s="224" t="s">
        <v>392</v>
      </c>
      <c r="E325" s="224" t="s">
        <v>764</v>
      </c>
      <c r="F325" s="224" t="s">
        <v>837</v>
      </c>
      <c r="G325" s="230">
        <v>11251865</v>
      </c>
      <c r="H325" s="230">
        <v>11251865</v>
      </c>
      <c r="I325" s="230">
        <v>11251865</v>
      </c>
    </row>
    <row r="326" spans="1:9" s="260" customFormat="1" ht="318.75">
      <c r="A326" s="224" t="s">
        <v>250</v>
      </c>
      <c r="B326" s="232" t="s">
        <v>762</v>
      </c>
      <c r="C326" s="277" t="s">
        <v>1050</v>
      </c>
      <c r="D326" s="265" t="s">
        <v>392</v>
      </c>
      <c r="E326" s="265" t="s">
        <v>142</v>
      </c>
      <c r="F326" s="265"/>
      <c r="G326" s="230">
        <f aca="true" t="shared" si="52" ref="G326:I327">G327</f>
        <v>18417730</v>
      </c>
      <c r="H326" s="230">
        <f t="shared" si="52"/>
        <v>18417730</v>
      </c>
      <c r="I326" s="230">
        <f t="shared" si="52"/>
        <v>18417730</v>
      </c>
    </row>
    <row r="327" spans="1:9" s="260" customFormat="1" ht="51">
      <c r="A327" s="224" t="s">
        <v>251</v>
      </c>
      <c r="B327" s="232" t="s">
        <v>443</v>
      </c>
      <c r="C327" s="277" t="s">
        <v>1050</v>
      </c>
      <c r="D327" s="265" t="s">
        <v>392</v>
      </c>
      <c r="E327" s="265" t="s">
        <v>142</v>
      </c>
      <c r="F327" s="265" t="s">
        <v>836</v>
      </c>
      <c r="G327" s="230">
        <f t="shared" si="52"/>
        <v>18417730</v>
      </c>
      <c r="H327" s="230">
        <f t="shared" si="52"/>
        <v>18417730</v>
      </c>
      <c r="I327" s="230">
        <f t="shared" si="52"/>
        <v>18417730</v>
      </c>
    </row>
    <row r="328" spans="1:9" s="260" customFormat="1" ht="25.5">
      <c r="A328" s="224" t="s">
        <v>252</v>
      </c>
      <c r="B328" s="232" t="s">
        <v>444</v>
      </c>
      <c r="C328" s="277" t="s">
        <v>1050</v>
      </c>
      <c r="D328" s="265" t="s">
        <v>392</v>
      </c>
      <c r="E328" s="265" t="s">
        <v>142</v>
      </c>
      <c r="F328" s="265" t="s">
        <v>837</v>
      </c>
      <c r="G328" s="230">
        <v>18417730</v>
      </c>
      <c r="H328" s="230">
        <v>18417730</v>
      </c>
      <c r="I328" s="230">
        <v>18417730</v>
      </c>
    </row>
    <row r="329" spans="1:9" s="260" customFormat="1" ht="114.75">
      <c r="A329" s="224" t="s">
        <v>212</v>
      </c>
      <c r="B329" s="232" t="s">
        <v>730</v>
      </c>
      <c r="C329" s="224" t="s">
        <v>1050</v>
      </c>
      <c r="D329" s="224" t="s">
        <v>392</v>
      </c>
      <c r="E329" s="224" t="s">
        <v>143</v>
      </c>
      <c r="F329" s="224"/>
      <c r="G329" s="230">
        <f aca="true" t="shared" si="53" ref="G329:I330">G330</f>
        <v>25066961</v>
      </c>
      <c r="H329" s="230">
        <f t="shared" si="53"/>
        <v>21000000</v>
      </c>
      <c r="I329" s="230">
        <f t="shared" si="53"/>
        <v>20000000</v>
      </c>
    </row>
    <row r="330" spans="1:9" s="260" customFormat="1" ht="51">
      <c r="A330" s="224" t="s">
        <v>253</v>
      </c>
      <c r="B330" s="232" t="s">
        <v>443</v>
      </c>
      <c r="C330" s="224" t="s">
        <v>1050</v>
      </c>
      <c r="D330" s="224" t="s">
        <v>392</v>
      </c>
      <c r="E330" s="224" t="s">
        <v>143</v>
      </c>
      <c r="F330" s="224" t="s">
        <v>836</v>
      </c>
      <c r="G330" s="230">
        <f t="shared" si="53"/>
        <v>25066961</v>
      </c>
      <c r="H330" s="230">
        <f t="shared" si="53"/>
        <v>21000000</v>
      </c>
      <c r="I330" s="230">
        <f t="shared" si="53"/>
        <v>20000000</v>
      </c>
    </row>
    <row r="331" spans="1:9" s="260" customFormat="1" ht="25.5">
      <c r="A331" s="224" t="s">
        <v>254</v>
      </c>
      <c r="B331" s="232" t="s">
        <v>444</v>
      </c>
      <c r="C331" s="224" t="s">
        <v>1050</v>
      </c>
      <c r="D331" s="224" t="s">
        <v>392</v>
      </c>
      <c r="E331" s="224" t="s">
        <v>143</v>
      </c>
      <c r="F331" s="224" t="s">
        <v>837</v>
      </c>
      <c r="G331" s="230">
        <f>30948988-5882027</f>
        <v>25066961</v>
      </c>
      <c r="H331" s="230">
        <v>21000000</v>
      </c>
      <c r="I331" s="230">
        <v>20000000</v>
      </c>
    </row>
    <row r="332" spans="1:9" s="260" customFormat="1" ht="12.75">
      <c r="A332" s="224" t="s">
        <v>255</v>
      </c>
      <c r="B332" s="232" t="s">
        <v>415</v>
      </c>
      <c r="C332" s="224" t="s">
        <v>1050</v>
      </c>
      <c r="D332" s="224" t="s">
        <v>393</v>
      </c>
      <c r="E332" s="174"/>
      <c r="F332" s="224"/>
      <c r="G332" s="230">
        <f>G333</f>
        <v>218313059</v>
      </c>
      <c r="H332" s="230">
        <f>H333</f>
        <v>205073805</v>
      </c>
      <c r="I332" s="230">
        <f>I333</f>
        <v>202623605</v>
      </c>
    </row>
    <row r="333" spans="1:9" s="260" customFormat="1" ht="51">
      <c r="A333" s="224" t="s">
        <v>256</v>
      </c>
      <c r="B333" s="236" t="s">
        <v>31</v>
      </c>
      <c r="C333" s="224" t="s">
        <v>1050</v>
      </c>
      <c r="D333" s="224" t="s">
        <v>393</v>
      </c>
      <c r="E333" s="224" t="s">
        <v>121</v>
      </c>
      <c r="F333" s="224"/>
      <c r="G333" s="230">
        <f>G334+G341</f>
        <v>218313059</v>
      </c>
      <c r="H333" s="230">
        <f>H334+H341</f>
        <v>205073805</v>
      </c>
      <c r="I333" s="230">
        <f>I334+I341</f>
        <v>202623605</v>
      </c>
    </row>
    <row r="334" spans="1:9" s="260" customFormat="1" ht="25.5">
      <c r="A334" s="224" t="s">
        <v>257</v>
      </c>
      <c r="B334" s="159" t="s">
        <v>60</v>
      </c>
      <c r="C334" s="224" t="s">
        <v>1050</v>
      </c>
      <c r="D334" s="224" t="s">
        <v>393</v>
      </c>
      <c r="E334" s="224" t="s">
        <v>141</v>
      </c>
      <c r="F334" s="224"/>
      <c r="G334" s="230">
        <f>G338+G335</f>
        <v>11323705</v>
      </c>
      <c r="H334" s="230">
        <f>H338+H335</f>
        <v>11323705</v>
      </c>
      <c r="I334" s="230">
        <f>I338+I335</f>
        <v>11323705</v>
      </c>
    </row>
    <row r="335" spans="1:9" s="260" customFormat="1" ht="306">
      <c r="A335" s="224" t="s">
        <v>258</v>
      </c>
      <c r="B335" s="232" t="s">
        <v>763</v>
      </c>
      <c r="C335" s="224" t="s">
        <v>1050</v>
      </c>
      <c r="D335" s="224" t="s">
        <v>393</v>
      </c>
      <c r="E335" s="224" t="s">
        <v>764</v>
      </c>
      <c r="F335" s="224"/>
      <c r="G335" s="230">
        <f aca="true" t="shared" si="54" ref="G335:I336">G336</f>
        <v>4843735</v>
      </c>
      <c r="H335" s="230">
        <f t="shared" si="54"/>
        <v>4843735</v>
      </c>
      <c r="I335" s="230">
        <f t="shared" si="54"/>
        <v>4843735</v>
      </c>
    </row>
    <row r="336" spans="1:9" s="260" customFormat="1" ht="51">
      <c r="A336" s="224" t="s">
        <v>259</v>
      </c>
      <c r="B336" s="232" t="s">
        <v>443</v>
      </c>
      <c r="C336" s="224" t="s">
        <v>1050</v>
      </c>
      <c r="D336" s="224" t="s">
        <v>393</v>
      </c>
      <c r="E336" s="224" t="s">
        <v>764</v>
      </c>
      <c r="F336" s="224" t="s">
        <v>836</v>
      </c>
      <c r="G336" s="230">
        <f t="shared" si="54"/>
        <v>4843735</v>
      </c>
      <c r="H336" s="230">
        <f t="shared" si="54"/>
        <v>4843735</v>
      </c>
      <c r="I336" s="230">
        <f t="shared" si="54"/>
        <v>4843735</v>
      </c>
    </row>
    <row r="337" spans="1:9" s="260" customFormat="1" ht="25.5">
      <c r="A337" s="224" t="s">
        <v>260</v>
      </c>
      <c r="B337" s="232" t="s">
        <v>444</v>
      </c>
      <c r="C337" s="224" t="s">
        <v>1050</v>
      </c>
      <c r="D337" s="224" t="s">
        <v>393</v>
      </c>
      <c r="E337" s="224" t="s">
        <v>764</v>
      </c>
      <c r="F337" s="224" t="s">
        <v>837</v>
      </c>
      <c r="G337" s="230">
        <v>4843735</v>
      </c>
      <c r="H337" s="230">
        <v>4843735</v>
      </c>
      <c r="I337" s="230">
        <v>4843735</v>
      </c>
    </row>
    <row r="338" spans="1:9" s="260" customFormat="1" ht="318.75">
      <c r="A338" s="224" t="s">
        <v>261</v>
      </c>
      <c r="B338" s="232" t="s">
        <v>762</v>
      </c>
      <c r="C338" s="277" t="s">
        <v>1050</v>
      </c>
      <c r="D338" s="265" t="s">
        <v>393</v>
      </c>
      <c r="E338" s="265" t="s">
        <v>142</v>
      </c>
      <c r="F338" s="265"/>
      <c r="G338" s="230">
        <f aca="true" t="shared" si="55" ref="G338:I339">G339</f>
        <v>6479970</v>
      </c>
      <c r="H338" s="230">
        <f t="shared" si="55"/>
        <v>6479970</v>
      </c>
      <c r="I338" s="230">
        <f t="shared" si="55"/>
        <v>6479970</v>
      </c>
    </row>
    <row r="339" spans="1:9" s="260" customFormat="1" ht="51">
      <c r="A339" s="224" t="s">
        <v>262</v>
      </c>
      <c r="B339" s="232" t="s">
        <v>443</v>
      </c>
      <c r="C339" s="277" t="s">
        <v>1050</v>
      </c>
      <c r="D339" s="265" t="s">
        <v>393</v>
      </c>
      <c r="E339" s="265" t="s">
        <v>142</v>
      </c>
      <c r="F339" s="265" t="s">
        <v>836</v>
      </c>
      <c r="G339" s="230">
        <f t="shared" si="55"/>
        <v>6479970</v>
      </c>
      <c r="H339" s="230">
        <f t="shared" si="55"/>
        <v>6479970</v>
      </c>
      <c r="I339" s="230">
        <f t="shared" si="55"/>
        <v>6479970</v>
      </c>
    </row>
    <row r="340" spans="1:9" s="260" customFormat="1" ht="25.5">
      <c r="A340" s="224" t="s">
        <v>263</v>
      </c>
      <c r="B340" s="232" t="s">
        <v>444</v>
      </c>
      <c r="C340" s="277" t="s">
        <v>1050</v>
      </c>
      <c r="D340" s="265" t="s">
        <v>393</v>
      </c>
      <c r="E340" s="265" t="s">
        <v>142</v>
      </c>
      <c r="F340" s="265" t="s">
        <v>837</v>
      </c>
      <c r="G340" s="230">
        <v>6479970</v>
      </c>
      <c r="H340" s="230">
        <v>6479970</v>
      </c>
      <c r="I340" s="230">
        <v>6479970</v>
      </c>
    </row>
    <row r="341" spans="1:9" s="260" customFormat="1" ht="25.5">
      <c r="A341" s="224" t="s">
        <v>264</v>
      </c>
      <c r="B341" s="159" t="s">
        <v>700</v>
      </c>
      <c r="C341" s="224" t="s">
        <v>1050</v>
      </c>
      <c r="D341" s="224" t="s">
        <v>393</v>
      </c>
      <c r="E341" s="224" t="s">
        <v>144</v>
      </c>
      <c r="F341" s="224"/>
      <c r="G341" s="230">
        <f>G345+G351+G354+G357+G348+G342+G360</f>
        <v>206989354</v>
      </c>
      <c r="H341" s="230">
        <f>H345+H351+H354+H357+H348+H342+H360</f>
        <v>193750100</v>
      </c>
      <c r="I341" s="230">
        <f>I345+I351+I354+I357+I348+I342+I360</f>
        <v>191299900</v>
      </c>
    </row>
    <row r="342" spans="1:9" s="260" customFormat="1" ht="293.25">
      <c r="A342" s="224" t="s">
        <v>265</v>
      </c>
      <c r="B342" s="232" t="s">
        <v>765</v>
      </c>
      <c r="C342" s="224" t="s">
        <v>1050</v>
      </c>
      <c r="D342" s="224" t="s">
        <v>393</v>
      </c>
      <c r="E342" s="224" t="s">
        <v>767</v>
      </c>
      <c r="F342" s="224"/>
      <c r="G342" s="230">
        <f aca="true" t="shared" si="56" ref="G342:I343">G343</f>
        <v>13937600</v>
      </c>
      <c r="H342" s="230">
        <f t="shared" si="56"/>
        <v>13937600</v>
      </c>
      <c r="I342" s="230">
        <f t="shared" si="56"/>
        <v>13937600</v>
      </c>
    </row>
    <row r="343" spans="1:9" s="260" customFormat="1" ht="51">
      <c r="A343" s="224" t="s">
        <v>266</v>
      </c>
      <c r="B343" s="232" t="s">
        <v>443</v>
      </c>
      <c r="C343" s="224" t="s">
        <v>1050</v>
      </c>
      <c r="D343" s="224" t="s">
        <v>393</v>
      </c>
      <c r="E343" s="224" t="s">
        <v>767</v>
      </c>
      <c r="F343" s="224" t="s">
        <v>836</v>
      </c>
      <c r="G343" s="230">
        <f t="shared" si="56"/>
        <v>13937600</v>
      </c>
      <c r="H343" s="230">
        <f t="shared" si="56"/>
        <v>13937600</v>
      </c>
      <c r="I343" s="230">
        <f t="shared" si="56"/>
        <v>13937600</v>
      </c>
    </row>
    <row r="344" spans="1:9" s="260" customFormat="1" ht="25.5">
      <c r="A344" s="224" t="s">
        <v>267</v>
      </c>
      <c r="B344" s="232" t="s">
        <v>444</v>
      </c>
      <c r="C344" s="224" t="s">
        <v>1050</v>
      </c>
      <c r="D344" s="224" t="s">
        <v>393</v>
      </c>
      <c r="E344" s="224" t="s">
        <v>767</v>
      </c>
      <c r="F344" s="224" t="s">
        <v>837</v>
      </c>
      <c r="G344" s="230">
        <v>13937600</v>
      </c>
      <c r="H344" s="230">
        <v>13937600</v>
      </c>
      <c r="I344" s="230">
        <v>13937600</v>
      </c>
    </row>
    <row r="345" spans="1:9" s="260" customFormat="1" ht="306">
      <c r="A345" s="224" t="s">
        <v>268</v>
      </c>
      <c r="B345" s="232" t="s">
        <v>766</v>
      </c>
      <c r="C345" s="265" t="s">
        <v>1050</v>
      </c>
      <c r="D345" s="265" t="s">
        <v>393</v>
      </c>
      <c r="E345" s="265" t="s">
        <v>145</v>
      </c>
      <c r="F345" s="265"/>
      <c r="G345" s="230">
        <f aca="true" t="shared" si="57" ref="G345:I346">G346</f>
        <v>113035500</v>
      </c>
      <c r="H345" s="230">
        <f t="shared" si="57"/>
        <v>113035500</v>
      </c>
      <c r="I345" s="230">
        <f t="shared" si="57"/>
        <v>113035500</v>
      </c>
    </row>
    <row r="346" spans="1:9" s="260" customFormat="1" ht="51">
      <c r="A346" s="224" t="s">
        <v>269</v>
      </c>
      <c r="B346" s="232" t="s">
        <v>443</v>
      </c>
      <c r="C346" s="224" t="s">
        <v>1050</v>
      </c>
      <c r="D346" s="224" t="s">
        <v>393</v>
      </c>
      <c r="E346" s="265" t="s">
        <v>145</v>
      </c>
      <c r="F346" s="224" t="s">
        <v>836</v>
      </c>
      <c r="G346" s="230">
        <f t="shared" si="57"/>
        <v>113035500</v>
      </c>
      <c r="H346" s="230">
        <f t="shared" si="57"/>
        <v>113035500</v>
      </c>
      <c r="I346" s="230">
        <f t="shared" si="57"/>
        <v>113035500</v>
      </c>
    </row>
    <row r="347" spans="1:9" s="260" customFormat="1" ht="25.5">
      <c r="A347" s="224" t="s">
        <v>270</v>
      </c>
      <c r="B347" s="232" t="s">
        <v>444</v>
      </c>
      <c r="C347" s="224" t="s">
        <v>1050</v>
      </c>
      <c r="D347" s="224" t="s">
        <v>393</v>
      </c>
      <c r="E347" s="265" t="s">
        <v>145</v>
      </c>
      <c r="F347" s="224" t="s">
        <v>837</v>
      </c>
      <c r="G347" s="230">
        <v>113035500</v>
      </c>
      <c r="H347" s="230">
        <v>113035500</v>
      </c>
      <c r="I347" s="230">
        <v>113035500</v>
      </c>
    </row>
    <row r="348" spans="1:9" s="260" customFormat="1" ht="204">
      <c r="A348" s="224" t="s">
        <v>271</v>
      </c>
      <c r="B348" s="232" t="s">
        <v>178</v>
      </c>
      <c r="C348" s="224" t="s">
        <v>1050</v>
      </c>
      <c r="D348" s="224" t="s">
        <v>393</v>
      </c>
      <c r="E348" s="265" t="s">
        <v>146</v>
      </c>
      <c r="F348" s="224"/>
      <c r="G348" s="230">
        <f aca="true" t="shared" si="58" ref="G348:I349">G349</f>
        <v>75400</v>
      </c>
      <c r="H348" s="230">
        <f t="shared" si="58"/>
        <v>75400</v>
      </c>
      <c r="I348" s="230">
        <f t="shared" si="58"/>
        <v>75400</v>
      </c>
    </row>
    <row r="349" spans="1:9" s="260" customFormat="1" ht="51">
      <c r="A349" s="224" t="s">
        <v>272</v>
      </c>
      <c r="B349" s="232" t="s">
        <v>443</v>
      </c>
      <c r="C349" s="224" t="s">
        <v>1050</v>
      </c>
      <c r="D349" s="224" t="s">
        <v>393</v>
      </c>
      <c r="E349" s="265" t="s">
        <v>146</v>
      </c>
      <c r="F349" s="224" t="s">
        <v>836</v>
      </c>
      <c r="G349" s="230">
        <f t="shared" si="58"/>
        <v>75400</v>
      </c>
      <c r="H349" s="230">
        <f t="shared" si="58"/>
        <v>75400</v>
      </c>
      <c r="I349" s="230">
        <f t="shared" si="58"/>
        <v>75400</v>
      </c>
    </row>
    <row r="350" spans="1:9" s="260" customFormat="1" ht="25.5">
      <c r="A350" s="224" t="s">
        <v>273</v>
      </c>
      <c r="B350" s="232" t="s">
        <v>444</v>
      </c>
      <c r="C350" s="224" t="s">
        <v>1050</v>
      </c>
      <c r="D350" s="224" t="s">
        <v>393</v>
      </c>
      <c r="E350" s="265" t="s">
        <v>146</v>
      </c>
      <c r="F350" s="224" t="s">
        <v>837</v>
      </c>
      <c r="G350" s="230">
        <v>75400</v>
      </c>
      <c r="H350" s="230">
        <v>75400</v>
      </c>
      <c r="I350" s="230">
        <v>75400</v>
      </c>
    </row>
    <row r="351" spans="1:9" s="260" customFormat="1" ht="114.75">
      <c r="A351" s="224" t="s">
        <v>274</v>
      </c>
      <c r="B351" s="232" t="s">
        <v>373</v>
      </c>
      <c r="C351" s="224" t="s">
        <v>1050</v>
      </c>
      <c r="D351" s="224" t="s">
        <v>393</v>
      </c>
      <c r="E351" s="224" t="s">
        <v>147</v>
      </c>
      <c r="F351" s="224"/>
      <c r="G351" s="230">
        <f aca="true" t="shared" si="59" ref="G351:I352">G352</f>
        <v>72783854</v>
      </c>
      <c r="H351" s="230">
        <f t="shared" si="59"/>
        <v>62200000</v>
      </c>
      <c r="I351" s="230">
        <f t="shared" si="59"/>
        <v>60000000</v>
      </c>
    </row>
    <row r="352" spans="1:9" s="260" customFormat="1" ht="51">
      <c r="A352" s="224" t="s">
        <v>275</v>
      </c>
      <c r="B352" s="232" t="s">
        <v>443</v>
      </c>
      <c r="C352" s="224" t="s">
        <v>1050</v>
      </c>
      <c r="D352" s="224" t="s">
        <v>393</v>
      </c>
      <c r="E352" s="224" t="s">
        <v>147</v>
      </c>
      <c r="F352" s="224" t="s">
        <v>836</v>
      </c>
      <c r="G352" s="230">
        <f t="shared" si="59"/>
        <v>72783854</v>
      </c>
      <c r="H352" s="230">
        <f t="shared" si="59"/>
        <v>62200000</v>
      </c>
      <c r="I352" s="230">
        <f t="shared" si="59"/>
        <v>60000000</v>
      </c>
    </row>
    <row r="353" spans="1:9" s="260" customFormat="1" ht="25.5">
      <c r="A353" s="224" t="s">
        <v>276</v>
      </c>
      <c r="B353" s="232" t="s">
        <v>444</v>
      </c>
      <c r="C353" s="224" t="s">
        <v>1050</v>
      </c>
      <c r="D353" s="224" t="s">
        <v>393</v>
      </c>
      <c r="E353" s="224" t="s">
        <v>147</v>
      </c>
      <c r="F353" s="224" t="s">
        <v>837</v>
      </c>
      <c r="G353" s="230">
        <f>91515812-18363543-368415</f>
        <v>72783854</v>
      </c>
      <c r="H353" s="230">
        <v>62200000</v>
      </c>
      <c r="I353" s="230">
        <v>60000000</v>
      </c>
    </row>
    <row r="354" spans="1:9" s="260" customFormat="1" ht="140.25">
      <c r="A354" s="224" t="s">
        <v>277</v>
      </c>
      <c r="B354" s="236" t="s">
        <v>372</v>
      </c>
      <c r="C354" s="224" t="s">
        <v>1050</v>
      </c>
      <c r="D354" s="224" t="s">
        <v>393</v>
      </c>
      <c r="E354" s="174" t="s">
        <v>148</v>
      </c>
      <c r="F354" s="174"/>
      <c r="G354" s="230">
        <f aca="true" t="shared" si="60" ref="G354:I355">G355</f>
        <v>7000000</v>
      </c>
      <c r="H354" s="230">
        <f t="shared" si="60"/>
        <v>4297600</v>
      </c>
      <c r="I354" s="230">
        <f t="shared" si="60"/>
        <v>4052400</v>
      </c>
    </row>
    <row r="355" spans="1:9" s="260" customFormat="1" ht="51">
      <c r="A355" s="224" t="s">
        <v>278</v>
      </c>
      <c r="B355" s="232" t="s">
        <v>443</v>
      </c>
      <c r="C355" s="224" t="s">
        <v>1050</v>
      </c>
      <c r="D355" s="224" t="s">
        <v>393</v>
      </c>
      <c r="E355" s="174" t="s">
        <v>148</v>
      </c>
      <c r="F355" s="174" t="s">
        <v>836</v>
      </c>
      <c r="G355" s="230">
        <f t="shared" si="60"/>
        <v>7000000</v>
      </c>
      <c r="H355" s="230">
        <f t="shared" si="60"/>
        <v>4297600</v>
      </c>
      <c r="I355" s="230">
        <f t="shared" si="60"/>
        <v>4052400</v>
      </c>
    </row>
    <row r="356" spans="1:9" s="260" customFormat="1" ht="25.5">
      <c r="A356" s="224" t="s">
        <v>279</v>
      </c>
      <c r="B356" s="232" t="s">
        <v>444</v>
      </c>
      <c r="C356" s="224" t="s">
        <v>1050</v>
      </c>
      <c r="D356" s="224" t="s">
        <v>393</v>
      </c>
      <c r="E356" s="174" t="s">
        <v>148</v>
      </c>
      <c r="F356" s="174" t="s">
        <v>837</v>
      </c>
      <c r="G356" s="230">
        <v>7000000</v>
      </c>
      <c r="H356" s="230">
        <v>4297600</v>
      </c>
      <c r="I356" s="230">
        <v>4052400</v>
      </c>
    </row>
    <row r="357" spans="1:9" s="260" customFormat="1" ht="165.75">
      <c r="A357" s="224" t="s">
        <v>280</v>
      </c>
      <c r="B357" s="267" t="s">
        <v>371</v>
      </c>
      <c r="C357" s="224" t="s">
        <v>1050</v>
      </c>
      <c r="D357" s="224" t="s">
        <v>393</v>
      </c>
      <c r="E357" s="174" t="s">
        <v>149</v>
      </c>
      <c r="F357" s="174"/>
      <c r="G357" s="230">
        <f aca="true" t="shared" si="61" ref="G357:I358">G358</f>
        <v>108000</v>
      </c>
      <c r="H357" s="230">
        <f t="shared" si="61"/>
        <v>155000</v>
      </c>
      <c r="I357" s="230">
        <f t="shared" si="61"/>
        <v>150000</v>
      </c>
    </row>
    <row r="358" spans="1:9" s="260" customFormat="1" ht="51">
      <c r="A358" s="224" t="s">
        <v>281</v>
      </c>
      <c r="B358" s="232" t="s">
        <v>1278</v>
      </c>
      <c r="C358" s="224" t="s">
        <v>1050</v>
      </c>
      <c r="D358" s="224" t="s">
        <v>393</v>
      </c>
      <c r="E358" s="174" t="s">
        <v>149</v>
      </c>
      <c r="F358" s="174" t="s">
        <v>183</v>
      </c>
      <c r="G358" s="230">
        <f t="shared" si="61"/>
        <v>108000</v>
      </c>
      <c r="H358" s="230">
        <f t="shared" si="61"/>
        <v>155000</v>
      </c>
      <c r="I358" s="230">
        <f t="shared" si="61"/>
        <v>150000</v>
      </c>
    </row>
    <row r="359" spans="1:9" s="260" customFormat="1" ht="51">
      <c r="A359" s="224" t="s">
        <v>282</v>
      </c>
      <c r="B359" s="232" t="s">
        <v>516</v>
      </c>
      <c r="C359" s="224" t="s">
        <v>1050</v>
      </c>
      <c r="D359" s="224" t="s">
        <v>393</v>
      </c>
      <c r="E359" s="174" t="s">
        <v>149</v>
      </c>
      <c r="F359" s="174" t="s">
        <v>938</v>
      </c>
      <c r="G359" s="230">
        <v>108000</v>
      </c>
      <c r="H359" s="230">
        <v>155000</v>
      </c>
      <c r="I359" s="230">
        <v>150000</v>
      </c>
    </row>
    <row r="360" spans="1:9" s="260" customFormat="1" ht="178.5">
      <c r="A360" s="224" t="s">
        <v>283</v>
      </c>
      <c r="B360" s="232" t="s">
        <v>1097</v>
      </c>
      <c r="C360" s="224" t="s">
        <v>1050</v>
      </c>
      <c r="D360" s="224" t="s">
        <v>393</v>
      </c>
      <c r="E360" s="174" t="s">
        <v>1102</v>
      </c>
      <c r="F360" s="224"/>
      <c r="G360" s="230">
        <f aca="true" t="shared" si="62" ref="G360:I361">G361</f>
        <v>49000</v>
      </c>
      <c r="H360" s="230">
        <f t="shared" si="62"/>
        <v>49000</v>
      </c>
      <c r="I360" s="230">
        <f t="shared" si="62"/>
        <v>49000</v>
      </c>
    </row>
    <row r="361" spans="1:9" s="260" customFormat="1" ht="51">
      <c r="A361" s="224" t="s">
        <v>284</v>
      </c>
      <c r="B361" s="232" t="s">
        <v>443</v>
      </c>
      <c r="C361" s="224" t="s">
        <v>1050</v>
      </c>
      <c r="D361" s="224" t="s">
        <v>393</v>
      </c>
      <c r="E361" s="174" t="s">
        <v>1102</v>
      </c>
      <c r="F361" s="224" t="s">
        <v>836</v>
      </c>
      <c r="G361" s="230">
        <f t="shared" si="62"/>
        <v>49000</v>
      </c>
      <c r="H361" s="230">
        <f t="shared" si="62"/>
        <v>49000</v>
      </c>
      <c r="I361" s="230">
        <f t="shared" si="62"/>
        <v>49000</v>
      </c>
    </row>
    <row r="362" spans="1:9" s="260" customFormat="1" ht="25.5">
      <c r="A362" s="224" t="s">
        <v>285</v>
      </c>
      <c r="B362" s="232" t="s">
        <v>444</v>
      </c>
      <c r="C362" s="224" t="s">
        <v>1050</v>
      </c>
      <c r="D362" s="224" t="s">
        <v>393</v>
      </c>
      <c r="E362" s="174" t="s">
        <v>1102</v>
      </c>
      <c r="F362" s="224" t="s">
        <v>837</v>
      </c>
      <c r="G362" s="230">
        <v>49000</v>
      </c>
      <c r="H362" s="230">
        <v>49000</v>
      </c>
      <c r="I362" s="230">
        <v>49000</v>
      </c>
    </row>
    <row r="363" spans="1:9" s="260" customFormat="1" ht="25.5">
      <c r="A363" s="224" t="s">
        <v>286</v>
      </c>
      <c r="B363" s="236" t="s">
        <v>1143</v>
      </c>
      <c r="C363" s="224" t="s">
        <v>1050</v>
      </c>
      <c r="D363" s="224" t="s">
        <v>1144</v>
      </c>
      <c r="E363" s="174"/>
      <c r="F363" s="224"/>
      <c r="G363" s="230">
        <f aca="true" t="shared" si="63" ref="G363:I364">G364</f>
        <v>5817000</v>
      </c>
      <c r="H363" s="230">
        <f t="shared" si="63"/>
        <v>4790000</v>
      </c>
      <c r="I363" s="230">
        <f t="shared" si="63"/>
        <v>4680000</v>
      </c>
    </row>
    <row r="364" spans="1:9" s="260" customFormat="1" ht="51">
      <c r="A364" s="224" t="s">
        <v>287</v>
      </c>
      <c r="B364" s="236" t="s">
        <v>31</v>
      </c>
      <c r="C364" s="224" t="s">
        <v>1050</v>
      </c>
      <c r="D364" s="224" t="s">
        <v>1144</v>
      </c>
      <c r="E364" s="224" t="s">
        <v>121</v>
      </c>
      <c r="F364" s="224"/>
      <c r="G364" s="230">
        <f t="shared" si="63"/>
        <v>5817000</v>
      </c>
      <c r="H364" s="230">
        <f t="shared" si="63"/>
        <v>4790000</v>
      </c>
      <c r="I364" s="230">
        <f t="shared" si="63"/>
        <v>4680000</v>
      </c>
    </row>
    <row r="365" spans="1:9" s="260" customFormat="1" ht="25.5">
      <c r="A365" s="224" t="s">
        <v>288</v>
      </c>
      <c r="B365" s="232" t="s">
        <v>802</v>
      </c>
      <c r="C365" s="224" t="s">
        <v>1050</v>
      </c>
      <c r="D365" s="224" t="s">
        <v>1144</v>
      </c>
      <c r="E365" s="174" t="s">
        <v>122</v>
      </c>
      <c r="F365" s="224"/>
      <c r="G365" s="230">
        <f>G366+G369</f>
        <v>5817000</v>
      </c>
      <c r="H365" s="230">
        <f>H366+H369</f>
        <v>4790000</v>
      </c>
      <c r="I365" s="230">
        <f>I366+I369</f>
        <v>4680000</v>
      </c>
    </row>
    <row r="366" spans="1:9" s="260" customFormat="1" ht="114.75">
      <c r="A366" s="224" t="s">
        <v>289</v>
      </c>
      <c r="B366" s="232" t="s">
        <v>217</v>
      </c>
      <c r="C366" s="224" t="s">
        <v>1050</v>
      </c>
      <c r="D366" s="224" t="s">
        <v>1144</v>
      </c>
      <c r="E366" s="224" t="s">
        <v>123</v>
      </c>
      <c r="F366" s="224"/>
      <c r="G366" s="230">
        <f aca="true" t="shared" si="64" ref="G366:I367">G367</f>
        <v>5567000</v>
      </c>
      <c r="H366" s="230">
        <f t="shared" si="64"/>
        <v>4500000</v>
      </c>
      <c r="I366" s="230">
        <f t="shared" si="64"/>
        <v>4400000</v>
      </c>
    </row>
    <row r="367" spans="1:9" s="260" customFormat="1" ht="51">
      <c r="A367" s="224" t="s">
        <v>290</v>
      </c>
      <c r="B367" s="232" t="s">
        <v>443</v>
      </c>
      <c r="C367" s="224" t="s">
        <v>1050</v>
      </c>
      <c r="D367" s="224" t="s">
        <v>1144</v>
      </c>
      <c r="E367" s="224" t="s">
        <v>123</v>
      </c>
      <c r="F367" s="224" t="s">
        <v>836</v>
      </c>
      <c r="G367" s="230">
        <f t="shared" si="64"/>
        <v>5567000</v>
      </c>
      <c r="H367" s="230">
        <f t="shared" si="64"/>
        <v>4500000</v>
      </c>
      <c r="I367" s="230">
        <f t="shared" si="64"/>
        <v>4400000</v>
      </c>
    </row>
    <row r="368" spans="1:9" s="260" customFormat="1" ht="25.5">
      <c r="A368" s="224" t="s">
        <v>291</v>
      </c>
      <c r="B368" s="232" t="s">
        <v>444</v>
      </c>
      <c r="C368" s="224" t="s">
        <v>1050</v>
      </c>
      <c r="D368" s="224" t="s">
        <v>1144</v>
      </c>
      <c r="E368" s="224" t="s">
        <v>123</v>
      </c>
      <c r="F368" s="224" t="s">
        <v>837</v>
      </c>
      <c r="G368" s="230">
        <f>6695768-334872-793896</f>
        <v>5567000</v>
      </c>
      <c r="H368" s="230">
        <v>4500000</v>
      </c>
      <c r="I368" s="230">
        <v>4400000</v>
      </c>
    </row>
    <row r="369" spans="1:9" s="260" customFormat="1" ht="114.75">
      <c r="A369" s="224" t="s">
        <v>292</v>
      </c>
      <c r="B369" s="232" t="s">
        <v>218</v>
      </c>
      <c r="C369" s="224" t="s">
        <v>1050</v>
      </c>
      <c r="D369" s="224" t="s">
        <v>1144</v>
      </c>
      <c r="E369" s="224" t="s">
        <v>150</v>
      </c>
      <c r="F369" s="224"/>
      <c r="G369" s="230">
        <f aca="true" t="shared" si="65" ref="G369:I370">G370</f>
        <v>250000</v>
      </c>
      <c r="H369" s="230">
        <f t="shared" si="65"/>
        <v>290000</v>
      </c>
      <c r="I369" s="230">
        <f t="shared" si="65"/>
        <v>280000</v>
      </c>
    </row>
    <row r="370" spans="1:9" s="260" customFormat="1" ht="51">
      <c r="A370" s="224" t="s">
        <v>1570</v>
      </c>
      <c r="B370" s="232" t="s">
        <v>443</v>
      </c>
      <c r="C370" s="224" t="s">
        <v>1050</v>
      </c>
      <c r="D370" s="224" t="s">
        <v>1144</v>
      </c>
      <c r="E370" s="224" t="s">
        <v>150</v>
      </c>
      <c r="F370" s="224" t="s">
        <v>836</v>
      </c>
      <c r="G370" s="230">
        <f t="shared" si="65"/>
        <v>250000</v>
      </c>
      <c r="H370" s="230">
        <f t="shared" si="65"/>
        <v>290000</v>
      </c>
      <c r="I370" s="230">
        <f t="shared" si="65"/>
        <v>280000</v>
      </c>
    </row>
    <row r="371" spans="1:9" s="260" customFormat="1" ht="25.5">
      <c r="A371" s="224" t="s">
        <v>293</v>
      </c>
      <c r="B371" s="232" t="s">
        <v>444</v>
      </c>
      <c r="C371" s="224" t="s">
        <v>1050</v>
      </c>
      <c r="D371" s="224" t="s">
        <v>1144</v>
      </c>
      <c r="E371" s="224" t="s">
        <v>150</v>
      </c>
      <c r="F371" s="224" t="s">
        <v>837</v>
      </c>
      <c r="G371" s="230">
        <v>250000</v>
      </c>
      <c r="H371" s="230">
        <v>290000</v>
      </c>
      <c r="I371" s="230">
        <v>280000</v>
      </c>
    </row>
    <row r="372" spans="1:9" s="260" customFormat="1" ht="12.75">
      <c r="A372" s="224" t="s">
        <v>294</v>
      </c>
      <c r="B372" s="232" t="s">
        <v>1152</v>
      </c>
      <c r="C372" s="224" t="s">
        <v>1050</v>
      </c>
      <c r="D372" s="224" t="s">
        <v>394</v>
      </c>
      <c r="E372" s="224"/>
      <c r="F372" s="224"/>
      <c r="G372" s="230">
        <f aca="true" t="shared" si="66" ref="G372:I373">G373</f>
        <v>2016400</v>
      </c>
      <c r="H372" s="230">
        <f t="shared" si="66"/>
        <v>2109900</v>
      </c>
      <c r="I372" s="230">
        <f t="shared" si="66"/>
        <v>2094400</v>
      </c>
    </row>
    <row r="373" spans="1:9" s="260" customFormat="1" ht="51">
      <c r="A373" s="224" t="s">
        <v>295</v>
      </c>
      <c r="B373" s="232" t="s">
        <v>31</v>
      </c>
      <c r="C373" s="224" t="s">
        <v>1050</v>
      </c>
      <c r="D373" s="224" t="s">
        <v>394</v>
      </c>
      <c r="E373" s="224" t="s">
        <v>121</v>
      </c>
      <c r="F373" s="224"/>
      <c r="G373" s="230">
        <f t="shared" si="66"/>
        <v>2016400</v>
      </c>
      <c r="H373" s="230">
        <f t="shared" si="66"/>
        <v>2109900</v>
      </c>
      <c r="I373" s="230">
        <f t="shared" si="66"/>
        <v>2094400</v>
      </c>
    </row>
    <row r="374" spans="1:9" s="260" customFormat="1" ht="38.25">
      <c r="A374" s="224" t="s">
        <v>1571</v>
      </c>
      <c r="B374" s="236" t="s">
        <v>1059</v>
      </c>
      <c r="C374" s="224" t="s">
        <v>1050</v>
      </c>
      <c r="D374" s="224" t="s">
        <v>394</v>
      </c>
      <c r="E374" s="224" t="s">
        <v>151</v>
      </c>
      <c r="F374" s="224"/>
      <c r="G374" s="230">
        <f>G378+G381+G384+G387+G375</f>
        <v>2016400</v>
      </c>
      <c r="H374" s="230">
        <f>H378+H381+H384+H387+H375</f>
        <v>2109900</v>
      </c>
      <c r="I374" s="230">
        <f>I378+I381+I384+I387+I375</f>
        <v>2094400</v>
      </c>
    </row>
    <row r="375" spans="1:9" s="260" customFormat="1" ht="140.25">
      <c r="A375" s="224" t="s">
        <v>1572</v>
      </c>
      <c r="B375" s="267" t="s">
        <v>1317</v>
      </c>
      <c r="C375" s="224" t="s">
        <v>1050</v>
      </c>
      <c r="D375" s="224" t="s">
        <v>394</v>
      </c>
      <c r="E375" s="224" t="s">
        <v>1316</v>
      </c>
      <c r="F375" s="224"/>
      <c r="G375" s="230">
        <f aca="true" t="shared" si="67" ref="G375:I376">G376</f>
        <v>1406400</v>
      </c>
      <c r="H375" s="230">
        <f t="shared" si="67"/>
        <v>1406400</v>
      </c>
      <c r="I375" s="230">
        <f t="shared" si="67"/>
        <v>1406400</v>
      </c>
    </row>
    <row r="376" spans="1:9" s="260" customFormat="1" ht="51">
      <c r="A376" s="224" t="s">
        <v>1573</v>
      </c>
      <c r="B376" s="232" t="s">
        <v>443</v>
      </c>
      <c r="C376" s="224" t="s">
        <v>1050</v>
      </c>
      <c r="D376" s="224" t="s">
        <v>394</v>
      </c>
      <c r="E376" s="224" t="s">
        <v>1316</v>
      </c>
      <c r="F376" s="224" t="s">
        <v>836</v>
      </c>
      <c r="G376" s="230">
        <f t="shared" si="67"/>
        <v>1406400</v>
      </c>
      <c r="H376" s="230">
        <f t="shared" si="67"/>
        <v>1406400</v>
      </c>
      <c r="I376" s="230">
        <f t="shared" si="67"/>
        <v>1406400</v>
      </c>
    </row>
    <row r="377" spans="1:9" s="260" customFormat="1" ht="25.5">
      <c r="A377" s="224" t="s">
        <v>296</v>
      </c>
      <c r="B377" s="232" t="s">
        <v>444</v>
      </c>
      <c r="C377" s="224" t="s">
        <v>1050</v>
      </c>
      <c r="D377" s="224" t="s">
        <v>394</v>
      </c>
      <c r="E377" s="224" t="s">
        <v>1316</v>
      </c>
      <c r="F377" s="224" t="s">
        <v>837</v>
      </c>
      <c r="G377" s="230">
        <v>1406400</v>
      </c>
      <c r="H377" s="230">
        <v>1406400</v>
      </c>
      <c r="I377" s="230">
        <v>1406400</v>
      </c>
    </row>
    <row r="378" spans="1:9" s="260" customFormat="1" ht="140.25">
      <c r="A378" s="224" t="s">
        <v>297</v>
      </c>
      <c r="B378" s="232" t="s">
        <v>440</v>
      </c>
      <c r="C378" s="224" t="s">
        <v>1050</v>
      </c>
      <c r="D378" s="224" t="s">
        <v>394</v>
      </c>
      <c r="E378" s="224" t="s">
        <v>152</v>
      </c>
      <c r="F378" s="224"/>
      <c r="G378" s="230">
        <f aca="true" t="shared" si="68" ref="G378:I379">G379</f>
        <v>290000</v>
      </c>
      <c r="H378" s="230">
        <f t="shared" si="68"/>
        <v>321750</v>
      </c>
      <c r="I378" s="230">
        <f t="shared" si="68"/>
        <v>313500</v>
      </c>
    </row>
    <row r="379" spans="1:9" s="260" customFormat="1" ht="51">
      <c r="A379" s="224" t="s">
        <v>298</v>
      </c>
      <c r="B379" s="232" t="s">
        <v>443</v>
      </c>
      <c r="C379" s="224" t="s">
        <v>1050</v>
      </c>
      <c r="D379" s="224" t="s">
        <v>394</v>
      </c>
      <c r="E379" s="224" t="s">
        <v>152</v>
      </c>
      <c r="F379" s="224" t="s">
        <v>836</v>
      </c>
      <c r="G379" s="230">
        <f t="shared" si="68"/>
        <v>290000</v>
      </c>
      <c r="H379" s="230">
        <f t="shared" si="68"/>
        <v>321750</v>
      </c>
      <c r="I379" s="230">
        <f t="shared" si="68"/>
        <v>313500</v>
      </c>
    </row>
    <row r="380" spans="1:9" s="260" customFormat="1" ht="25.5">
      <c r="A380" s="224" t="s">
        <v>299</v>
      </c>
      <c r="B380" s="232" t="s">
        <v>444</v>
      </c>
      <c r="C380" s="224" t="s">
        <v>1050</v>
      </c>
      <c r="D380" s="224" t="s">
        <v>394</v>
      </c>
      <c r="E380" s="224" t="s">
        <v>152</v>
      </c>
      <c r="F380" s="224" t="s">
        <v>837</v>
      </c>
      <c r="G380" s="230">
        <v>290000</v>
      </c>
      <c r="H380" s="230">
        <v>321750</v>
      </c>
      <c r="I380" s="230">
        <v>313500</v>
      </c>
    </row>
    <row r="381" spans="1:9" s="260" customFormat="1" ht="178.5">
      <c r="A381" s="224" t="s">
        <v>300</v>
      </c>
      <c r="B381" s="232" t="s">
        <v>42</v>
      </c>
      <c r="C381" s="224" t="s">
        <v>1050</v>
      </c>
      <c r="D381" s="224" t="s">
        <v>394</v>
      </c>
      <c r="E381" s="224" t="s">
        <v>153</v>
      </c>
      <c r="F381" s="224"/>
      <c r="G381" s="230">
        <f aca="true" t="shared" si="69" ref="G381:I382">G382</f>
        <v>30000</v>
      </c>
      <c r="H381" s="230">
        <f t="shared" si="69"/>
        <v>29250</v>
      </c>
      <c r="I381" s="230">
        <f t="shared" si="69"/>
        <v>29500</v>
      </c>
    </row>
    <row r="382" spans="1:9" s="260" customFormat="1" ht="51">
      <c r="A382" s="224" t="s">
        <v>301</v>
      </c>
      <c r="B382" s="232" t="s">
        <v>443</v>
      </c>
      <c r="C382" s="224" t="s">
        <v>1050</v>
      </c>
      <c r="D382" s="224" t="s">
        <v>394</v>
      </c>
      <c r="E382" s="224" t="s">
        <v>153</v>
      </c>
      <c r="F382" s="224" t="s">
        <v>836</v>
      </c>
      <c r="G382" s="230">
        <f t="shared" si="69"/>
        <v>30000</v>
      </c>
      <c r="H382" s="230">
        <f t="shared" si="69"/>
        <v>29250</v>
      </c>
      <c r="I382" s="230">
        <f t="shared" si="69"/>
        <v>29500</v>
      </c>
    </row>
    <row r="383" spans="1:9" s="260" customFormat="1" ht="25.5">
      <c r="A383" s="224" t="s">
        <v>302</v>
      </c>
      <c r="B383" s="232" t="s">
        <v>444</v>
      </c>
      <c r="C383" s="224" t="s">
        <v>1050</v>
      </c>
      <c r="D383" s="224" t="s">
        <v>394</v>
      </c>
      <c r="E383" s="224" t="s">
        <v>153</v>
      </c>
      <c r="F383" s="224" t="s">
        <v>837</v>
      </c>
      <c r="G383" s="230">
        <v>30000</v>
      </c>
      <c r="H383" s="230">
        <v>29250</v>
      </c>
      <c r="I383" s="230">
        <v>29500</v>
      </c>
    </row>
    <row r="384" spans="1:9" s="260" customFormat="1" ht="114.75">
      <c r="A384" s="224" t="s">
        <v>303</v>
      </c>
      <c r="B384" s="232" t="s">
        <v>427</v>
      </c>
      <c r="C384" s="224" t="s">
        <v>1050</v>
      </c>
      <c r="D384" s="224" t="s">
        <v>394</v>
      </c>
      <c r="E384" s="224" t="s">
        <v>154</v>
      </c>
      <c r="F384" s="224"/>
      <c r="G384" s="230">
        <f aca="true" t="shared" si="70" ref="G384:I385">G385</f>
        <v>30000</v>
      </c>
      <c r="H384" s="230">
        <f t="shared" si="70"/>
        <v>60000</v>
      </c>
      <c r="I384" s="230">
        <f t="shared" si="70"/>
        <v>60000</v>
      </c>
    </row>
    <row r="385" spans="1:9" s="260" customFormat="1" ht="51">
      <c r="A385" s="224" t="s">
        <v>304</v>
      </c>
      <c r="B385" s="232" t="s">
        <v>443</v>
      </c>
      <c r="C385" s="224" t="s">
        <v>1050</v>
      </c>
      <c r="D385" s="224" t="s">
        <v>394</v>
      </c>
      <c r="E385" s="224" t="s">
        <v>154</v>
      </c>
      <c r="F385" s="224" t="s">
        <v>836</v>
      </c>
      <c r="G385" s="230">
        <f t="shared" si="70"/>
        <v>30000</v>
      </c>
      <c r="H385" s="230">
        <f t="shared" si="70"/>
        <v>60000</v>
      </c>
      <c r="I385" s="230">
        <f t="shared" si="70"/>
        <v>60000</v>
      </c>
    </row>
    <row r="386" spans="1:9" s="260" customFormat="1" ht="25.5">
      <c r="A386" s="224" t="s">
        <v>305</v>
      </c>
      <c r="B386" s="232" t="s">
        <v>444</v>
      </c>
      <c r="C386" s="224" t="s">
        <v>1050</v>
      </c>
      <c r="D386" s="224" t="s">
        <v>394</v>
      </c>
      <c r="E386" s="224" t="s">
        <v>154</v>
      </c>
      <c r="F386" s="224" t="s">
        <v>837</v>
      </c>
      <c r="G386" s="230">
        <v>30000</v>
      </c>
      <c r="H386" s="230">
        <v>60000</v>
      </c>
      <c r="I386" s="230">
        <v>60000</v>
      </c>
    </row>
    <row r="387" spans="1:9" s="260" customFormat="1" ht="127.5">
      <c r="A387" s="224" t="s">
        <v>306</v>
      </c>
      <c r="B387" s="232" t="s">
        <v>428</v>
      </c>
      <c r="C387" s="224" t="s">
        <v>1050</v>
      </c>
      <c r="D387" s="224" t="s">
        <v>394</v>
      </c>
      <c r="E387" s="224" t="s">
        <v>155</v>
      </c>
      <c r="F387" s="224"/>
      <c r="G387" s="230">
        <f aca="true" t="shared" si="71" ref="G387:I388">G388</f>
        <v>260000</v>
      </c>
      <c r="H387" s="230">
        <f t="shared" si="71"/>
        <v>292500</v>
      </c>
      <c r="I387" s="230">
        <f t="shared" si="71"/>
        <v>285000</v>
      </c>
    </row>
    <row r="388" spans="1:9" s="260" customFormat="1" ht="51">
      <c r="A388" s="224" t="s">
        <v>213</v>
      </c>
      <c r="B388" s="232" t="s">
        <v>443</v>
      </c>
      <c r="C388" s="224" t="s">
        <v>1050</v>
      </c>
      <c r="D388" s="224" t="s">
        <v>394</v>
      </c>
      <c r="E388" s="224" t="s">
        <v>155</v>
      </c>
      <c r="F388" s="224" t="s">
        <v>836</v>
      </c>
      <c r="G388" s="230">
        <f t="shared" si="71"/>
        <v>260000</v>
      </c>
      <c r="H388" s="230">
        <f t="shared" si="71"/>
        <v>292500</v>
      </c>
      <c r="I388" s="230">
        <f t="shared" si="71"/>
        <v>285000</v>
      </c>
    </row>
    <row r="389" spans="1:9" s="260" customFormat="1" ht="25.5">
      <c r="A389" s="224" t="s">
        <v>214</v>
      </c>
      <c r="B389" s="232" t="s">
        <v>444</v>
      </c>
      <c r="C389" s="224" t="s">
        <v>1050</v>
      </c>
      <c r="D389" s="224" t="s">
        <v>394</v>
      </c>
      <c r="E389" s="224" t="s">
        <v>155</v>
      </c>
      <c r="F389" s="224" t="s">
        <v>837</v>
      </c>
      <c r="G389" s="230">
        <v>260000</v>
      </c>
      <c r="H389" s="230">
        <v>292500</v>
      </c>
      <c r="I389" s="230">
        <v>285000</v>
      </c>
    </row>
    <row r="390" spans="1:9" s="260" customFormat="1" ht="25.5">
      <c r="A390" s="224" t="s">
        <v>793</v>
      </c>
      <c r="B390" s="232" t="s">
        <v>416</v>
      </c>
      <c r="C390" s="224" t="s">
        <v>1050</v>
      </c>
      <c r="D390" s="224" t="s">
        <v>395</v>
      </c>
      <c r="E390" s="224"/>
      <c r="F390" s="224"/>
      <c r="G390" s="230">
        <f>G391+G412</f>
        <v>20384690</v>
      </c>
      <c r="H390" s="230">
        <f>H391+H412</f>
        <v>15178502</v>
      </c>
      <c r="I390" s="230">
        <f>I391+I412</f>
        <v>16321907</v>
      </c>
    </row>
    <row r="391" spans="1:9" s="260" customFormat="1" ht="51">
      <c r="A391" s="224" t="s">
        <v>794</v>
      </c>
      <c r="B391" s="232" t="s">
        <v>31</v>
      </c>
      <c r="C391" s="224" t="s">
        <v>1050</v>
      </c>
      <c r="D391" s="224" t="s">
        <v>395</v>
      </c>
      <c r="E391" s="224" t="s">
        <v>121</v>
      </c>
      <c r="F391" s="224"/>
      <c r="G391" s="230">
        <f>G392</f>
        <v>20364690</v>
      </c>
      <c r="H391" s="230">
        <f>H392</f>
        <v>15158502</v>
      </c>
      <c r="I391" s="230">
        <f>I392</f>
        <v>16301907</v>
      </c>
    </row>
    <row r="392" spans="1:9" s="260" customFormat="1" ht="63.75">
      <c r="A392" s="224" t="s">
        <v>795</v>
      </c>
      <c r="B392" s="236" t="s">
        <v>701</v>
      </c>
      <c r="C392" s="224" t="s">
        <v>1050</v>
      </c>
      <c r="D392" s="224" t="s">
        <v>395</v>
      </c>
      <c r="E392" s="224" t="s">
        <v>156</v>
      </c>
      <c r="F392" s="224"/>
      <c r="G392" s="230">
        <f>G393+G398+G405</f>
        <v>20364690</v>
      </c>
      <c r="H392" s="230">
        <f>H393+H398+H405</f>
        <v>15158502</v>
      </c>
      <c r="I392" s="230">
        <f>I393+I398+I405</f>
        <v>16301907</v>
      </c>
    </row>
    <row r="393" spans="1:9" s="260" customFormat="1" ht="165.75">
      <c r="A393" s="224" t="s">
        <v>796</v>
      </c>
      <c r="B393" s="232" t="s">
        <v>374</v>
      </c>
      <c r="C393" s="265" t="s">
        <v>1050</v>
      </c>
      <c r="D393" s="265" t="s">
        <v>395</v>
      </c>
      <c r="E393" s="265" t="s">
        <v>157</v>
      </c>
      <c r="F393" s="265"/>
      <c r="G393" s="230">
        <f>G394+G396</f>
        <v>1522500</v>
      </c>
      <c r="H393" s="230">
        <f>H394+H396</f>
        <v>1522500</v>
      </c>
      <c r="I393" s="230">
        <f>I394+I396</f>
        <v>1522500</v>
      </c>
    </row>
    <row r="394" spans="1:9" s="260" customFormat="1" ht="102">
      <c r="A394" s="224" t="s">
        <v>307</v>
      </c>
      <c r="B394" s="232" t="s">
        <v>16</v>
      </c>
      <c r="C394" s="224" t="s">
        <v>1050</v>
      </c>
      <c r="D394" s="224" t="s">
        <v>395</v>
      </c>
      <c r="E394" s="265" t="s">
        <v>157</v>
      </c>
      <c r="F394" s="224" t="s">
        <v>451</v>
      </c>
      <c r="G394" s="230">
        <f>G395</f>
        <v>1040735</v>
      </c>
      <c r="H394" s="230">
        <f>H395</f>
        <v>1040735</v>
      </c>
      <c r="I394" s="230">
        <f>I395</f>
        <v>1040735</v>
      </c>
    </row>
    <row r="395" spans="1:9" s="260" customFormat="1" ht="38.25">
      <c r="A395" s="224" t="s">
        <v>308</v>
      </c>
      <c r="B395" s="232" t="s">
        <v>50</v>
      </c>
      <c r="C395" s="224" t="s">
        <v>1050</v>
      </c>
      <c r="D395" s="224" t="s">
        <v>395</v>
      </c>
      <c r="E395" s="265" t="s">
        <v>157</v>
      </c>
      <c r="F395" s="224" t="s">
        <v>468</v>
      </c>
      <c r="G395" s="230">
        <v>1040735</v>
      </c>
      <c r="H395" s="230">
        <v>1040735</v>
      </c>
      <c r="I395" s="230">
        <v>1040735</v>
      </c>
    </row>
    <row r="396" spans="1:9" s="260" customFormat="1" ht="51">
      <c r="A396" s="224" t="s">
        <v>309</v>
      </c>
      <c r="B396" s="232" t="s">
        <v>1278</v>
      </c>
      <c r="C396" s="277" t="s">
        <v>1050</v>
      </c>
      <c r="D396" s="265" t="s">
        <v>395</v>
      </c>
      <c r="E396" s="265" t="s">
        <v>157</v>
      </c>
      <c r="F396" s="265" t="s">
        <v>183</v>
      </c>
      <c r="G396" s="230">
        <f>G397</f>
        <v>481765</v>
      </c>
      <c r="H396" s="230">
        <f>H397</f>
        <v>481765</v>
      </c>
      <c r="I396" s="230">
        <f>I397</f>
        <v>481765</v>
      </c>
    </row>
    <row r="397" spans="1:9" s="260" customFormat="1" ht="51">
      <c r="A397" s="224" t="s">
        <v>310</v>
      </c>
      <c r="B397" s="232" t="s">
        <v>516</v>
      </c>
      <c r="C397" s="277" t="s">
        <v>1050</v>
      </c>
      <c r="D397" s="265" t="s">
        <v>395</v>
      </c>
      <c r="E397" s="265" t="s">
        <v>157</v>
      </c>
      <c r="F397" s="265" t="s">
        <v>938</v>
      </c>
      <c r="G397" s="230">
        <v>481765</v>
      </c>
      <c r="H397" s="230">
        <v>481765</v>
      </c>
      <c r="I397" s="230">
        <v>481765</v>
      </c>
    </row>
    <row r="398" spans="1:9" s="260" customFormat="1" ht="153">
      <c r="A398" s="224" t="s">
        <v>311</v>
      </c>
      <c r="B398" s="232" t="s">
        <v>703</v>
      </c>
      <c r="C398" s="224" t="s">
        <v>1050</v>
      </c>
      <c r="D398" s="224" t="s">
        <v>395</v>
      </c>
      <c r="E398" s="224" t="s">
        <v>158</v>
      </c>
      <c r="F398" s="224"/>
      <c r="G398" s="230">
        <f>G399+G401+G403</f>
        <v>4245625</v>
      </c>
      <c r="H398" s="230">
        <f>H399+H401+H403</f>
        <v>2822000</v>
      </c>
      <c r="I398" s="230">
        <f>I399+I401+I403</f>
        <v>2602000</v>
      </c>
    </row>
    <row r="399" spans="1:9" s="260" customFormat="1" ht="102">
      <c r="A399" s="224" t="s">
        <v>312</v>
      </c>
      <c r="B399" s="232" t="s">
        <v>16</v>
      </c>
      <c r="C399" s="224" t="s">
        <v>1050</v>
      </c>
      <c r="D399" s="224" t="s">
        <v>395</v>
      </c>
      <c r="E399" s="224" t="s">
        <v>158</v>
      </c>
      <c r="F399" s="174" t="s">
        <v>451</v>
      </c>
      <c r="G399" s="230">
        <f>G400</f>
        <v>3328000</v>
      </c>
      <c r="H399" s="230">
        <f>H400</f>
        <v>2200000</v>
      </c>
      <c r="I399" s="230">
        <f>I400</f>
        <v>2000000</v>
      </c>
    </row>
    <row r="400" spans="1:9" s="260" customFormat="1" ht="38.25">
      <c r="A400" s="224" t="s">
        <v>523</v>
      </c>
      <c r="B400" s="232" t="s">
        <v>50</v>
      </c>
      <c r="C400" s="224" t="s">
        <v>1050</v>
      </c>
      <c r="D400" s="224" t="s">
        <v>395</v>
      </c>
      <c r="E400" s="224" t="s">
        <v>158</v>
      </c>
      <c r="F400" s="174" t="s">
        <v>468</v>
      </c>
      <c r="G400" s="230">
        <f>3942821-614821</f>
        <v>3328000</v>
      </c>
      <c r="H400" s="230">
        <v>2200000</v>
      </c>
      <c r="I400" s="230">
        <v>2000000</v>
      </c>
    </row>
    <row r="401" spans="1:9" s="260" customFormat="1" ht="51">
      <c r="A401" s="224" t="s">
        <v>313</v>
      </c>
      <c r="B401" s="232" t="s">
        <v>1278</v>
      </c>
      <c r="C401" s="224" t="s">
        <v>1050</v>
      </c>
      <c r="D401" s="224" t="s">
        <v>395</v>
      </c>
      <c r="E401" s="224" t="s">
        <v>158</v>
      </c>
      <c r="F401" s="174" t="s">
        <v>183</v>
      </c>
      <c r="G401" s="230">
        <f>G402</f>
        <v>915625</v>
      </c>
      <c r="H401" s="230">
        <f>H402</f>
        <v>620000</v>
      </c>
      <c r="I401" s="230">
        <f>I402</f>
        <v>600000</v>
      </c>
    </row>
    <row r="402" spans="1:9" s="260" customFormat="1" ht="51">
      <c r="A402" s="224" t="s">
        <v>524</v>
      </c>
      <c r="B402" s="232" t="s">
        <v>516</v>
      </c>
      <c r="C402" s="224" t="s">
        <v>1050</v>
      </c>
      <c r="D402" s="224" t="s">
        <v>395</v>
      </c>
      <c r="E402" s="224" t="s">
        <v>158</v>
      </c>
      <c r="F402" s="174" t="s">
        <v>938</v>
      </c>
      <c r="G402" s="230">
        <v>915625</v>
      </c>
      <c r="H402" s="230">
        <v>620000</v>
      </c>
      <c r="I402" s="230">
        <v>600000</v>
      </c>
    </row>
    <row r="403" spans="1:9" s="260" customFormat="1" ht="12.75">
      <c r="A403" s="224" t="s">
        <v>525</v>
      </c>
      <c r="B403" s="232" t="s">
        <v>53</v>
      </c>
      <c r="C403" s="224" t="s">
        <v>1050</v>
      </c>
      <c r="D403" s="224" t="s">
        <v>395</v>
      </c>
      <c r="E403" s="224" t="s">
        <v>158</v>
      </c>
      <c r="F403" s="174" t="s">
        <v>52</v>
      </c>
      <c r="G403" s="230">
        <f>G404</f>
        <v>2000</v>
      </c>
      <c r="H403" s="230">
        <f>H404</f>
        <v>2000</v>
      </c>
      <c r="I403" s="230">
        <f>I404</f>
        <v>2000</v>
      </c>
    </row>
    <row r="404" spans="1:9" s="260" customFormat="1" ht="25.5">
      <c r="A404" s="224" t="s">
        <v>526</v>
      </c>
      <c r="B404" s="232" t="s">
        <v>54</v>
      </c>
      <c r="C404" s="224" t="s">
        <v>1050</v>
      </c>
      <c r="D404" s="224" t="s">
        <v>395</v>
      </c>
      <c r="E404" s="224" t="s">
        <v>158</v>
      </c>
      <c r="F404" s="174" t="s">
        <v>51</v>
      </c>
      <c r="G404" s="230">
        <v>2000</v>
      </c>
      <c r="H404" s="230">
        <v>2000</v>
      </c>
      <c r="I404" s="230">
        <v>2000</v>
      </c>
    </row>
    <row r="405" spans="1:9" s="260" customFormat="1" ht="140.25">
      <c r="A405" s="224" t="s">
        <v>527</v>
      </c>
      <c r="B405" s="232" t="s">
        <v>575</v>
      </c>
      <c r="C405" s="224" t="s">
        <v>1050</v>
      </c>
      <c r="D405" s="224" t="s">
        <v>395</v>
      </c>
      <c r="E405" s="224" t="s">
        <v>159</v>
      </c>
      <c r="F405" s="224"/>
      <c r="G405" s="230">
        <f>G406+G408+G410</f>
        <v>14596565</v>
      </c>
      <c r="H405" s="230">
        <f>H406+H408+H410</f>
        <v>10814002</v>
      </c>
      <c r="I405" s="230">
        <f>I406+I408+I410</f>
        <v>12177407</v>
      </c>
    </row>
    <row r="406" spans="1:9" s="260" customFormat="1" ht="102">
      <c r="A406" s="224" t="s">
        <v>314</v>
      </c>
      <c r="B406" s="232" t="s">
        <v>16</v>
      </c>
      <c r="C406" s="224" t="s">
        <v>1050</v>
      </c>
      <c r="D406" s="224" t="s">
        <v>395</v>
      </c>
      <c r="E406" s="224" t="s">
        <v>159</v>
      </c>
      <c r="F406" s="224" t="s">
        <v>451</v>
      </c>
      <c r="G406" s="230">
        <f>G407</f>
        <v>13396065</v>
      </c>
      <c r="H406" s="230">
        <f>H407</f>
        <v>9613502</v>
      </c>
      <c r="I406" s="230">
        <f>I407</f>
        <v>10976907</v>
      </c>
    </row>
    <row r="407" spans="1:9" s="260" customFormat="1" ht="25.5">
      <c r="A407" s="224" t="s">
        <v>315</v>
      </c>
      <c r="B407" s="232" t="s">
        <v>17</v>
      </c>
      <c r="C407" s="224" t="s">
        <v>1050</v>
      </c>
      <c r="D407" s="224" t="s">
        <v>395</v>
      </c>
      <c r="E407" s="224" t="s">
        <v>159</v>
      </c>
      <c r="F407" s="224" t="s">
        <v>460</v>
      </c>
      <c r="G407" s="230">
        <f>13647219-251154</f>
        <v>13396065</v>
      </c>
      <c r="H407" s="230">
        <v>9613502</v>
      </c>
      <c r="I407" s="230">
        <v>10976907</v>
      </c>
    </row>
    <row r="408" spans="1:9" s="260" customFormat="1" ht="51">
      <c r="A408" s="224" t="s">
        <v>316</v>
      </c>
      <c r="B408" s="232" t="s">
        <v>1278</v>
      </c>
      <c r="C408" s="224" t="s">
        <v>1050</v>
      </c>
      <c r="D408" s="224" t="s">
        <v>395</v>
      </c>
      <c r="E408" s="224" t="s">
        <v>159</v>
      </c>
      <c r="F408" s="174" t="s">
        <v>183</v>
      </c>
      <c r="G408" s="230">
        <f>G409</f>
        <v>1195100</v>
      </c>
      <c r="H408" s="230">
        <f>H409</f>
        <v>1195100</v>
      </c>
      <c r="I408" s="230">
        <f>I409</f>
        <v>1195100</v>
      </c>
    </row>
    <row r="409" spans="1:9" s="260" customFormat="1" ht="51">
      <c r="A409" s="224" t="s">
        <v>744</v>
      </c>
      <c r="B409" s="232" t="s">
        <v>516</v>
      </c>
      <c r="C409" s="224" t="s">
        <v>1050</v>
      </c>
      <c r="D409" s="224" t="s">
        <v>395</v>
      </c>
      <c r="E409" s="224" t="s">
        <v>159</v>
      </c>
      <c r="F409" s="174" t="s">
        <v>938</v>
      </c>
      <c r="G409" s="230">
        <v>1195100</v>
      </c>
      <c r="H409" s="230">
        <v>1195100</v>
      </c>
      <c r="I409" s="230">
        <v>1195100</v>
      </c>
    </row>
    <row r="410" spans="1:9" s="260" customFormat="1" ht="12.75">
      <c r="A410" s="224" t="s">
        <v>317</v>
      </c>
      <c r="B410" s="232" t="s">
        <v>53</v>
      </c>
      <c r="C410" s="224" t="s">
        <v>1050</v>
      </c>
      <c r="D410" s="224" t="s">
        <v>395</v>
      </c>
      <c r="E410" s="224" t="s">
        <v>159</v>
      </c>
      <c r="F410" s="224" t="s">
        <v>52</v>
      </c>
      <c r="G410" s="230">
        <f>G411</f>
        <v>5400</v>
      </c>
      <c r="H410" s="230">
        <f>H411</f>
        <v>5400</v>
      </c>
      <c r="I410" s="230">
        <f>I411</f>
        <v>5400</v>
      </c>
    </row>
    <row r="411" spans="1:9" s="260" customFormat="1" ht="25.5">
      <c r="A411" s="224" t="s">
        <v>318</v>
      </c>
      <c r="B411" s="232" t="s">
        <v>54</v>
      </c>
      <c r="C411" s="224" t="s">
        <v>1050</v>
      </c>
      <c r="D411" s="224" t="s">
        <v>395</v>
      </c>
      <c r="E411" s="224" t="s">
        <v>159</v>
      </c>
      <c r="F411" s="224" t="s">
        <v>51</v>
      </c>
      <c r="G411" s="230">
        <v>5400</v>
      </c>
      <c r="H411" s="230">
        <v>5400</v>
      </c>
      <c r="I411" s="230">
        <v>5400</v>
      </c>
    </row>
    <row r="412" spans="1:9" s="260" customFormat="1" ht="51">
      <c r="A412" s="224" t="s">
        <v>319</v>
      </c>
      <c r="B412" s="232" t="s">
        <v>784</v>
      </c>
      <c r="C412" s="224" t="s">
        <v>1050</v>
      </c>
      <c r="D412" s="224" t="s">
        <v>395</v>
      </c>
      <c r="E412" s="224" t="s">
        <v>109</v>
      </c>
      <c r="F412" s="224"/>
      <c r="G412" s="230">
        <f>G413</f>
        <v>20000</v>
      </c>
      <c r="H412" s="230">
        <f>H413</f>
        <v>20000</v>
      </c>
      <c r="I412" s="230">
        <f>I413</f>
        <v>20000</v>
      </c>
    </row>
    <row r="413" spans="1:9" s="260" customFormat="1" ht="38.25">
      <c r="A413" s="224" t="s">
        <v>522</v>
      </c>
      <c r="B413" s="232" t="s">
        <v>785</v>
      </c>
      <c r="C413" s="224" t="s">
        <v>1050</v>
      </c>
      <c r="D413" s="224" t="s">
        <v>395</v>
      </c>
      <c r="E413" s="224" t="s">
        <v>1282</v>
      </c>
      <c r="F413" s="224"/>
      <c r="G413" s="230">
        <f>G414+G417</f>
        <v>20000</v>
      </c>
      <c r="H413" s="230">
        <f>H414+H417</f>
        <v>20000</v>
      </c>
      <c r="I413" s="230">
        <f>I414+I417</f>
        <v>20000</v>
      </c>
    </row>
    <row r="414" spans="1:9" s="260" customFormat="1" ht="153">
      <c r="A414" s="224" t="s">
        <v>320</v>
      </c>
      <c r="B414" s="232" t="s">
        <v>704</v>
      </c>
      <c r="C414" s="224" t="s">
        <v>1050</v>
      </c>
      <c r="D414" s="224" t="s">
        <v>395</v>
      </c>
      <c r="E414" s="224" t="s">
        <v>1283</v>
      </c>
      <c r="F414" s="224"/>
      <c r="G414" s="230">
        <f aca="true" t="shared" si="72" ref="G414:I415">G415</f>
        <v>15000</v>
      </c>
      <c r="H414" s="230">
        <f t="shared" si="72"/>
        <v>15000</v>
      </c>
      <c r="I414" s="230">
        <f t="shared" si="72"/>
        <v>15000</v>
      </c>
    </row>
    <row r="415" spans="1:9" s="260" customFormat="1" ht="51">
      <c r="A415" s="224" t="s">
        <v>1574</v>
      </c>
      <c r="B415" s="232" t="s">
        <v>1278</v>
      </c>
      <c r="C415" s="224" t="s">
        <v>1050</v>
      </c>
      <c r="D415" s="224" t="s">
        <v>395</v>
      </c>
      <c r="E415" s="224" t="s">
        <v>1283</v>
      </c>
      <c r="F415" s="224" t="s">
        <v>183</v>
      </c>
      <c r="G415" s="230">
        <f t="shared" si="72"/>
        <v>15000</v>
      </c>
      <c r="H415" s="230">
        <f t="shared" si="72"/>
        <v>15000</v>
      </c>
      <c r="I415" s="230">
        <f t="shared" si="72"/>
        <v>15000</v>
      </c>
    </row>
    <row r="416" spans="1:9" s="260" customFormat="1" ht="51">
      <c r="A416" s="224" t="s">
        <v>1575</v>
      </c>
      <c r="B416" s="232" t="s">
        <v>516</v>
      </c>
      <c r="C416" s="224" t="s">
        <v>1050</v>
      </c>
      <c r="D416" s="224" t="s">
        <v>395</v>
      </c>
      <c r="E416" s="224" t="s">
        <v>1283</v>
      </c>
      <c r="F416" s="265" t="s">
        <v>938</v>
      </c>
      <c r="G416" s="230">
        <v>15000</v>
      </c>
      <c r="H416" s="230">
        <v>15000</v>
      </c>
      <c r="I416" s="230">
        <v>15000</v>
      </c>
    </row>
    <row r="417" spans="1:9" s="260" customFormat="1" ht="153">
      <c r="A417" s="224" t="s">
        <v>1576</v>
      </c>
      <c r="B417" s="232" t="s">
        <v>705</v>
      </c>
      <c r="C417" s="224" t="s">
        <v>1050</v>
      </c>
      <c r="D417" s="224" t="s">
        <v>395</v>
      </c>
      <c r="E417" s="224" t="s">
        <v>1284</v>
      </c>
      <c r="F417" s="224"/>
      <c r="G417" s="230">
        <f aca="true" t="shared" si="73" ref="G417:I418">G418</f>
        <v>5000</v>
      </c>
      <c r="H417" s="230">
        <f t="shared" si="73"/>
        <v>5000</v>
      </c>
      <c r="I417" s="230">
        <f t="shared" si="73"/>
        <v>5000</v>
      </c>
    </row>
    <row r="418" spans="1:9" s="260" customFormat="1" ht="51">
      <c r="A418" s="224" t="s">
        <v>1577</v>
      </c>
      <c r="B418" s="232" t="s">
        <v>1278</v>
      </c>
      <c r="C418" s="224" t="s">
        <v>1050</v>
      </c>
      <c r="D418" s="224" t="s">
        <v>395</v>
      </c>
      <c r="E418" s="224" t="s">
        <v>1284</v>
      </c>
      <c r="F418" s="224" t="s">
        <v>183</v>
      </c>
      <c r="G418" s="230">
        <f t="shared" si="73"/>
        <v>5000</v>
      </c>
      <c r="H418" s="230">
        <f t="shared" si="73"/>
        <v>5000</v>
      </c>
      <c r="I418" s="230">
        <f t="shared" si="73"/>
        <v>5000</v>
      </c>
    </row>
    <row r="419" spans="1:9" s="260" customFormat="1" ht="51">
      <c r="A419" s="224" t="s">
        <v>745</v>
      </c>
      <c r="B419" s="232" t="s">
        <v>516</v>
      </c>
      <c r="C419" s="224" t="s">
        <v>1050</v>
      </c>
      <c r="D419" s="224" t="s">
        <v>395</v>
      </c>
      <c r="E419" s="224" t="s">
        <v>1284</v>
      </c>
      <c r="F419" s="265" t="s">
        <v>938</v>
      </c>
      <c r="G419" s="230">
        <v>5000</v>
      </c>
      <c r="H419" s="230">
        <v>5000</v>
      </c>
      <c r="I419" s="230">
        <v>5000</v>
      </c>
    </row>
    <row r="420" spans="1:9" s="260" customFormat="1" ht="12.75">
      <c r="A420" s="224" t="s">
        <v>321</v>
      </c>
      <c r="B420" s="236" t="s">
        <v>417</v>
      </c>
      <c r="C420" s="224" t="s">
        <v>1050</v>
      </c>
      <c r="D420" s="224" t="s">
        <v>28</v>
      </c>
      <c r="E420" s="224"/>
      <c r="F420" s="224"/>
      <c r="G420" s="230">
        <f>G421+G431</f>
        <v>11976200</v>
      </c>
      <c r="H420" s="230">
        <f>H421+H431</f>
        <v>11976200</v>
      </c>
      <c r="I420" s="230">
        <f>I421+I431</f>
        <v>11976200</v>
      </c>
    </row>
    <row r="421" spans="1:9" s="260" customFormat="1" ht="25.5">
      <c r="A421" s="224" t="s">
        <v>322</v>
      </c>
      <c r="B421" s="236" t="s">
        <v>418</v>
      </c>
      <c r="C421" s="224" t="s">
        <v>1050</v>
      </c>
      <c r="D421" s="224" t="s">
        <v>399</v>
      </c>
      <c r="E421" s="224"/>
      <c r="F421" s="224"/>
      <c r="G421" s="230">
        <f>G422</f>
        <v>9563200</v>
      </c>
      <c r="H421" s="230">
        <f>H422</f>
        <v>9563200</v>
      </c>
      <c r="I421" s="230">
        <f>I422</f>
        <v>9563200</v>
      </c>
    </row>
    <row r="422" spans="1:9" s="260" customFormat="1" ht="51">
      <c r="A422" s="224" t="s">
        <v>323</v>
      </c>
      <c r="B422" s="159" t="s">
        <v>31</v>
      </c>
      <c r="C422" s="224" t="s">
        <v>1050</v>
      </c>
      <c r="D422" s="224" t="s">
        <v>399</v>
      </c>
      <c r="E422" s="224" t="s">
        <v>121</v>
      </c>
      <c r="F422" s="224"/>
      <c r="G422" s="230">
        <f>G423+G427</f>
        <v>9563200</v>
      </c>
      <c r="H422" s="230">
        <f>H423+H427</f>
        <v>9563200</v>
      </c>
      <c r="I422" s="230">
        <f>I423+I427</f>
        <v>9563200</v>
      </c>
    </row>
    <row r="423" spans="1:9" s="260" customFormat="1" ht="25.5">
      <c r="A423" s="224" t="s">
        <v>324</v>
      </c>
      <c r="B423" s="159" t="s">
        <v>60</v>
      </c>
      <c r="C423" s="224" t="s">
        <v>1050</v>
      </c>
      <c r="D423" s="224" t="s">
        <v>399</v>
      </c>
      <c r="E423" s="224" t="s">
        <v>141</v>
      </c>
      <c r="F423" s="224"/>
      <c r="G423" s="230">
        <f aca="true" t="shared" si="74" ref="G423:I425">G424</f>
        <v>220800</v>
      </c>
      <c r="H423" s="230">
        <f t="shared" si="74"/>
        <v>220800</v>
      </c>
      <c r="I423" s="230">
        <f t="shared" si="74"/>
        <v>220800</v>
      </c>
    </row>
    <row r="424" spans="1:9" s="260" customFormat="1" ht="229.5">
      <c r="A424" s="224" t="s">
        <v>325</v>
      </c>
      <c r="B424" s="160" t="s">
        <v>827</v>
      </c>
      <c r="C424" s="224" t="s">
        <v>1050</v>
      </c>
      <c r="D424" s="224" t="s">
        <v>399</v>
      </c>
      <c r="E424" s="224" t="s">
        <v>160</v>
      </c>
      <c r="F424" s="224"/>
      <c r="G424" s="230">
        <f t="shared" si="74"/>
        <v>220800</v>
      </c>
      <c r="H424" s="230">
        <f t="shared" si="74"/>
        <v>220800</v>
      </c>
      <c r="I424" s="230">
        <f t="shared" si="74"/>
        <v>220800</v>
      </c>
    </row>
    <row r="425" spans="1:9" s="260" customFormat="1" ht="51">
      <c r="A425" s="224" t="s">
        <v>326</v>
      </c>
      <c r="B425" s="232" t="s">
        <v>443</v>
      </c>
      <c r="C425" s="224" t="s">
        <v>1050</v>
      </c>
      <c r="D425" s="224" t="s">
        <v>399</v>
      </c>
      <c r="E425" s="224" t="s">
        <v>160</v>
      </c>
      <c r="F425" s="224" t="s">
        <v>857</v>
      </c>
      <c r="G425" s="230">
        <f t="shared" si="74"/>
        <v>220800</v>
      </c>
      <c r="H425" s="230">
        <f t="shared" si="74"/>
        <v>220800</v>
      </c>
      <c r="I425" s="230">
        <f t="shared" si="74"/>
        <v>220800</v>
      </c>
    </row>
    <row r="426" spans="1:9" s="260" customFormat="1" ht="25.5">
      <c r="A426" s="224" t="s">
        <v>327</v>
      </c>
      <c r="B426" s="232" t="s">
        <v>444</v>
      </c>
      <c r="C426" s="224" t="s">
        <v>1050</v>
      </c>
      <c r="D426" s="224" t="s">
        <v>399</v>
      </c>
      <c r="E426" s="224" t="s">
        <v>160</v>
      </c>
      <c r="F426" s="224" t="s">
        <v>837</v>
      </c>
      <c r="G426" s="230">
        <v>220800</v>
      </c>
      <c r="H426" s="230">
        <v>220800</v>
      </c>
      <c r="I426" s="230">
        <v>220800</v>
      </c>
    </row>
    <row r="427" spans="1:9" s="260" customFormat="1" ht="25.5">
      <c r="A427" s="224" t="s">
        <v>328</v>
      </c>
      <c r="B427" s="159" t="s">
        <v>700</v>
      </c>
      <c r="C427" s="224" t="s">
        <v>1050</v>
      </c>
      <c r="D427" s="224" t="s">
        <v>399</v>
      </c>
      <c r="E427" s="224" t="s">
        <v>144</v>
      </c>
      <c r="F427" s="224"/>
      <c r="G427" s="230">
        <f aca="true" t="shared" si="75" ref="G427:I429">G428</f>
        <v>9342400</v>
      </c>
      <c r="H427" s="230">
        <f t="shared" si="75"/>
        <v>9342400</v>
      </c>
      <c r="I427" s="230">
        <f t="shared" si="75"/>
        <v>9342400</v>
      </c>
    </row>
    <row r="428" spans="1:9" s="260" customFormat="1" ht="165.75">
      <c r="A428" s="224" t="s">
        <v>329</v>
      </c>
      <c r="B428" s="232" t="s">
        <v>1318</v>
      </c>
      <c r="C428" s="224" t="s">
        <v>1050</v>
      </c>
      <c r="D428" s="224" t="s">
        <v>399</v>
      </c>
      <c r="E428" s="224" t="s">
        <v>161</v>
      </c>
      <c r="F428" s="224"/>
      <c r="G428" s="230">
        <f t="shared" si="75"/>
        <v>9342400</v>
      </c>
      <c r="H428" s="230">
        <f t="shared" si="75"/>
        <v>9342400</v>
      </c>
      <c r="I428" s="230">
        <f t="shared" si="75"/>
        <v>9342400</v>
      </c>
    </row>
    <row r="429" spans="1:9" s="260" customFormat="1" ht="51">
      <c r="A429" s="224" t="s">
        <v>330</v>
      </c>
      <c r="B429" s="232" t="s">
        <v>443</v>
      </c>
      <c r="C429" s="224" t="s">
        <v>1050</v>
      </c>
      <c r="D429" s="224" t="s">
        <v>399</v>
      </c>
      <c r="E429" s="224" t="s">
        <v>161</v>
      </c>
      <c r="F429" s="224" t="s">
        <v>857</v>
      </c>
      <c r="G429" s="230">
        <f t="shared" si="75"/>
        <v>9342400</v>
      </c>
      <c r="H429" s="230">
        <f t="shared" si="75"/>
        <v>9342400</v>
      </c>
      <c r="I429" s="230">
        <f t="shared" si="75"/>
        <v>9342400</v>
      </c>
    </row>
    <row r="430" spans="1:9" s="260" customFormat="1" ht="25.5">
      <c r="A430" s="224" t="s">
        <v>331</v>
      </c>
      <c r="B430" s="232" t="s">
        <v>444</v>
      </c>
      <c r="C430" s="224" t="s">
        <v>1050</v>
      </c>
      <c r="D430" s="224" t="s">
        <v>399</v>
      </c>
      <c r="E430" s="224" t="s">
        <v>161</v>
      </c>
      <c r="F430" s="224" t="s">
        <v>837</v>
      </c>
      <c r="G430" s="230">
        <v>9342400</v>
      </c>
      <c r="H430" s="230">
        <v>9342400</v>
      </c>
      <c r="I430" s="230">
        <v>9342400</v>
      </c>
    </row>
    <row r="431" spans="1:9" s="260" customFormat="1" ht="12.75">
      <c r="A431" s="224" t="s">
        <v>332</v>
      </c>
      <c r="B431" s="159" t="s">
        <v>483</v>
      </c>
      <c r="C431" s="224" t="s">
        <v>1050</v>
      </c>
      <c r="D431" s="265" t="s">
        <v>19</v>
      </c>
      <c r="E431" s="224"/>
      <c r="F431" s="224"/>
      <c r="G431" s="230">
        <f aca="true" t="shared" si="76" ref="G431:I433">G432</f>
        <v>2413000</v>
      </c>
      <c r="H431" s="230">
        <f t="shared" si="76"/>
        <v>2413000</v>
      </c>
      <c r="I431" s="230">
        <f t="shared" si="76"/>
        <v>2413000</v>
      </c>
    </row>
    <row r="432" spans="1:9" s="260" customFormat="1" ht="51">
      <c r="A432" s="224" t="s">
        <v>333</v>
      </c>
      <c r="B432" s="159" t="s">
        <v>31</v>
      </c>
      <c r="C432" s="224" t="s">
        <v>1050</v>
      </c>
      <c r="D432" s="265" t="s">
        <v>19</v>
      </c>
      <c r="E432" s="265" t="s">
        <v>121</v>
      </c>
      <c r="F432" s="265"/>
      <c r="G432" s="230">
        <f t="shared" si="76"/>
        <v>2413000</v>
      </c>
      <c r="H432" s="230">
        <f t="shared" si="76"/>
        <v>2413000</v>
      </c>
      <c r="I432" s="230">
        <f t="shared" si="76"/>
        <v>2413000</v>
      </c>
    </row>
    <row r="433" spans="1:9" s="260" customFormat="1" ht="25.5">
      <c r="A433" s="224" t="s">
        <v>334</v>
      </c>
      <c r="B433" s="159" t="s">
        <v>60</v>
      </c>
      <c r="C433" s="224" t="s">
        <v>1050</v>
      </c>
      <c r="D433" s="265" t="s">
        <v>19</v>
      </c>
      <c r="E433" s="265" t="s">
        <v>141</v>
      </c>
      <c r="F433" s="265"/>
      <c r="G433" s="230">
        <f t="shared" si="76"/>
        <v>2413000</v>
      </c>
      <c r="H433" s="230">
        <f t="shared" si="76"/>
        <v>2413000</v>
      </c>
      <c r="I433" s="230">
        <f t="shared" si="76"/>
        <v>2413000</v>
      </c>
    </row>
    <row r="434" spans="1:9" s="260" customFormat="1" ht="165.75">
      <c r="A434" s="224" t="s">
        <v>335</v>
      </c>
      <c r="B434" s="232" t="s">
        <v>828</v>
      </c>
      <c r="C434" s="224" t="s">
        <v>1050</v>
      </c>
      <c r="D434" s="265" t="s">
        <v>19</v>
      </c>
      <c r="E434" s="265" t="s">
        <v>162</v>
      </c>
      <c r="F434" s="265"/>
      <c r="G434" s="230">
        <f>G437+G435</f>
        <v>2413000</v>
      </c>
      <c r="H434" s="230">
        <f>H437+H435</f>
        <v>2413000</v>
      </c>
      <c r="I434" s="230">
        <f>I437+I435</f>
        <v>2413000</v>
      </c>
    </row>
    <row r="435" spans="1:9" s="260" customFormat="1" ht="51">
      <c r="A435" s="224" t="s">
        <v>336</v>
      </c>
      <c r="B435" s="232" t="s">
        <v>1278</v>
      </c>
      <c r="C435" s="224" t="s">
        <v>1050</v>
      </c>
      <c r="D435" s="265" t="s">
        <v>19</v>
      </c>
      <c r="E435" s="265" t="s">
        <v>162</v>
      </c>
      <c r="F435" s="265" t="s">
        <v>183</v>
      </c>
      <c r="G435" s="230">
        <f>G436</f>
        <v>47300</v>
      </c>
      <c r="H435" s="230">
        <f>H436</f>
        <v>47300</v>
      </c>
      <c r="I435" s="230">
        <f>I436</f>
        <v>47300</v>
      </c>
    </row>
    <row r="436" spans="1:9" s="260" customFormat="1" ht="51">
      <c r="A436" s="224" t="s">
        <v>337</v>
      </c>
      <c r="B436" s="232" t="s">
        <v>516</v>
      </c>
      <c r="C436" s="224" t="s">
        <v>1050</v>
      </c>
      <c r="D436" s="265" t="s">
        <v>19</v>
      </c>
      <c r="E436" s="265" t="s">
        <v>162</v>
      </c>
      <c r="F436" s="265" t="s">
        <v>938</v>
      </c>
      <c r="G436" s="230">
        <v>47300</v>
      </c>
      <c r="H436" s="230">
        <v>47300</v>
      </c>
      <c r="I436" s="230">
        <v>47300</v>
      </c>
    </row>
    <row r="437" spans="1:9" s="260" customFormat="1" ht="25.5">
      <c r="A437" s="224" t="s">
        <v>338</v>
      </c>
      <c r="B437" s="232" t="s">
        <v>61</v>
      </c>
      <c r="C437" s="224" t="s">
        <v>1050</v>
      </c>
      <c r="D437" s="265" t="s">
        <v>19</v>
      </c>
      <c r="E437" s="265" t="s">
        <v>162</v>
      </c>
      <c r="F437" s="265" t="s">
        <v>211</v>
      </c>
      <c r="G437" s="230">
        <f>G438</f>
        <v>2365700</v>
      </c>
      <c r="H437" s="230">
        <f>H438</f>
        <v>2365700</v>
      </c>
      <c r="I437" s="230">
        <f>I438</f>
        <v>2365700</v>
      </c>
    </row>
    <row r="438" spans="1:9" s="260" customFormat="1" ht="38.25">
      <c r="A438" s="224" t="s">
        <v>339</v>
      </c>
      <c r="B438" s="232" t="s">
        <v>439</v>
      </c>
      <c r="C438" s="224" t="s">
        <v>1050</v>
      </c>
      <c r="D438" s="265" t="s">
        <v>19</v>
      </c>
      <c r="E438" s="265" t="s">
        <v>162</v>
      </c>
      <c r="F438" s="265" t="s">
        <v>212</v>
      </c>
      <c r="G438" s="230">
        <v>2365700</v>
      </c>
      <c r="H438" s="230">
        <v>2365700</v>
      </c>
      <c r="I438" s="230">
        <v>2365700</v>
      </c>
    </row>
    <row r="439" spans="1:9" s="260" customFormat="1" ht="38.25">
      <c r="A439" s="224" t="s">
        <v>340</v>
      </c>
      <c r="B439" s="272" t="s">
        <v>502</v>
      </c>
      <c r="C439" s="255" t="s">
        <v>1051</v>
      </c>
      <c r="D439" s="224"/>
      <c r="E439" s="224"/>
      <c r="F439" s="224"/>
      <c r="G439" s="227">
        <f>G440+G464+G478+G471</f>
        <v>91832633</v>
      </c>
      <c r="H439" s="227">
        <f>H440+H464+H478+H471</f>
        <v>92810453</v>
      </c>
      <c r="I439" s="227">
        <f>I440+I464+I478+I471</f>
        <v>91766166</v>
      </c>
    </row>
    <row r="440" spans="1:9" s="260" customFormat="1" ht="12.75">
      <c r="A440" s="224" t="s">
        <v>341</v>
      </c>
      <c r="B440" s="236" t="s">
        <v>935</v>
      </c>
      <c r="C440" s="224" t="s">
        <v>1051</v>
      </c>
      <c r="D440" s="224" t="s">
        <v>22</v>
      </c>
      <c r="E440" s="224"/>
      <c r="F440" s="224"/>
      <c r="G440" s="230">
        <f>G441+G458</f>
        <v>7870849</v>
      </c>
      <c r="H440" s="230">
        <f>H441+H458</f>
        <v>7870849</v>
      </c>
      <c r="I440" s="230">
        <f>I441+I458</f>
        <v>7870849</v>
      </c>
    </row>
    <row r="441" spans="1:9" s="260" customFormat="1" ht="63.75">
      <c r="A441" s="224" t="s">
        <v>342</v>
      </c>
      <c r="B441" s="159" t="s">
        <v>920</v>
      </c>
      <c r="C441" s="224" t="s">
        <v>1051</v>
      </c>
      <c r="D441" s="224" t="s">
        <v>388</v>
      </c>
      <c r="E441" s="224"/>
      <c r="F441" s="224"/>
      <c r="G441" s="230">
        <f>G442</f>
        <v>7832349</v>
      </c>
      <c r="H441" s="230">
        <f>H442</f>
        <v>7832349</v>
      </c>
      <c r="I441" s="230">
        <f>I442</f>
        <v>7832349</v>
      </c>
    </row>
    <row r="442" spans="1:9" s="260" customFormat="1" ht="51">
      <c r="A442" s="224" t="s">
        <v>343</v>
      </c>
      <c r="B442" s="159" t="s">
        <v>907</v>
      </c>
      <c r="C442" s="224" t="s">
        <v>1051</v>
      </c>
      <c r="D442" s="224" t="s">
        <v>388</v>
      </c>
      <c r="E442" s="224" t="s">
        <v>171</v>
      </c>
      <c r="F442" s="224"/>
      <c r="G442" s="230">
        <f>G443+G447</f>
        <v>7832349</v>
      </c>
      <c r="H442" s="230">
        <f>H443+H447</f>
        <v>7832349</v>
      </c>
      <c r="I442" s="230">
        <f>I443+I447</f>
        <v>7832349</v>
      </c>
    </row>
    <row r="443" spans="1:9" s="260" customFormat="1" ht="63.75">
      <c r="A443" s="224" t="s">
        <v>528</v>
      </c>
      <c r="B443" s="232" t="s">
        <v>1276</v>
      </c>
      <c r="C443" s="224" t="s">
        <v>1051</v>
      </c>
      <c r="D443" s="224" t="s">
        <v>388</v>
      </c>
      <c r="E443" s="224" t="s">
        <v>163</v>
      </c>
      <c r="F443" s="174"/>
      <c r="G443" s="230">
        <f>G444</f>
        <v>560762</v>
      </c>
      <c r="H443" s="230">
        <f>H444</f>
        <v>560762</v>
      </c>
      <c r="I443" s="230">
        <f>I444</f>
        <v>560762</v>
      </c>
    </row>
    <row r="444" spans="1:9" s="260" customFormat="1" ht="165.75">
      <c r="A444" s="224" t="s">
        <v>529</v>
      </c>
      <c r="B444" s="267" t="s">
        <v>1277</v>
      </c>
      <c r="C444" s="224" t="s">
        <v>1051</v>
      </c>
      <c r="D444" s="224" t="s">
        <v>388</v>
      </c>
      <c r="E444" s="224" t="s">
        <v>164</v>
      </c>
      <c r="F444" s="174"/>
      <c r="G444" s="230">
        <f aca="true" t="shared" si="77" ref="G444:I445">G445</f>
        <v>560762</v>
      </c>
      <c r="H444" s="230">
        <f t="shared" si="77"/>
        <v>560762</v>
      </c>
      <c r="I444" s="230">
        <f t="shared" si="77"/>
        <v>560762</v>
      </c>
    </row>
    <row r="445" spans="1:9" s="260" customFormat="1" ht="102">
      <c r="A445" s="224" t="s">
        <v>530</v>
      </c>
      <c r="B445" s="232" t="s">
        <v>16</v>
      </c>
      <c r="C445" s="224" t="s">
        <v>1051</v>
      </c>
      <c r="D445" s="224" t="s">
        <v>388</v>
      </c>
      <c r="E445" s="224" t="s">
        <v>164</v>
      </c>
      <c r="F445" s="174" t="s">
        <v>451</v>
      </c>
      <c r="G445" s="230">
        <f t="shared" si="77"/>
        <v>560762</v>
      </c>
      <c r="H445" s="230">
        <f t="shared" si="77"/>
        <v>560762</v>
      </c>
      <c r="I445" s="230">
        <f t="shared" si="77"/>
        <v>560762</v>
      </c>
    </row>
    <row r="446" spans="1:9" s="260" customFormat="1" ht="38.25">
      <c r="A446" s="224" t="s">
        <v>1578</v>
      </c>
      <c r="B446" s="232" t="s">
        <v>50</v>
      </c>
      <c r="C446" s="224" t="s">
        <v>1051</v>
      </c>
      <c r="D446" s="224" t="s">
        <v>388</v>
      </c>
      <c r="E446" s="224" t="s">
        <v>164</v>
      </c>
      <c r="F446" s="174" t="s">
        <v>468</v>
      </c>
      <c r="G446" s="230">
        <v>560762</v>
      </c>
      <c r="H446" s="230">
        <v>560762</v>
      </c>
      <c r="I446" s="230">
        <v>560762</v>
      </c>
    </row>
    <row r="447" spans="1:9" s="260" customFormat="1" ht="51">
      <c r="A447" s="224" t="s">
        <v>1579</v>
      </c>
      <c r="B447" s="236" t="s">
        <v>908</v>
      </c>
      <c r="C447" s="224" t="s">
        <v>1051</v>
      </c>
      <c r="D447" s="224" t="s">
        <v>388</v>
      </c>
      <c r="E447" s="224" t="s">
        <v>165</v>
      </c>
      <c r="F447" s="224"/>
      <c r="G447" s="230">
        <f>G448+G455</f>
        <v>7271587</v>
      </c>
      <c r="H447" s="230">
        <f>H448+H455</f>
        <v>7271587</v>
      </c>
      <c r="I447" s="230">
        <f>I448+I455</f>
        <v>7271587</v>
      </c>
    </row>
    <row r="448" spans="1:9" s="260" customFormat="1" ht="140.25">
      <c r="A448" s="224" t="s">
        <v>1580</v>
      </c>
      <c r="B448" s="267" t="s">
        <v>909</v>
      </c>
      <c r="C448" s="224" t="s">
        <v>1051</v>
      </c>
      <c r="D448" s="224" t="s">
        <v>388</v>
      </c>
      <c r="E448" s="224" t="s">
        <v>166</v>
      </c>
      <c r="F448" s="224"/>
      <c r="G448" s="230">
        <f>G449+G451+G453</f>
        <v>6775895</v>
      </c>
      <c r="H448" s="230">
        <f>H449+H451+H453</f>
        <v>6775895</v>
      </c>
      <c r="I448" s="230">
        <f>I449+I451+I453</f>
        <v>6775895</v>
      </c>
    </row>
    <row r="449" spans="1:9" s="260" customFormat="1" ht="102">
      <c r="A449" s="224" t="s">
        <v>1581</v>
      </c>
      <c r="B449" s="232" t="s">
        <v>16</v>
      </c>
      <c r="C449" s="224" t="s">
        <v>1051</v>
      </c>
      <c r="D449" s="224" t="s">
        <v>388</v>
      </c>
      <c r="E449" s="224" t="s">
        <v>166</v>
      </c>
      <c r="F449" s="224" t="s">
        <v>451</v>
      </c>
      <c r="G449" s="230">
        <f>G450</f>
        <v>5712800</v>
      </c>
      <c r="H449" s="230">
        <f>H450</f>
        <v>5712800</v>
      </c>
      <c r="I449" s="230">
        <f>I450</f>
        <v>5712800</v>
      </c>
    </row>
    <row r="450" spans="1:9" s="260" customFormat="1" ht="38.25">
      <c r="A450" s="224" t="s">
        <v>1582</v>
      </c>
      <c r="B450" s="232" t="s">
        <v>50</v>
      </c>
      <c r="C450" s="224" t="s">
        <v>1051</v>
      </c>
      <c r="D450" s="224" t="s">
        <v>388</v>
      </c>
      <c r="E450" s="224" t="s">
        <v>166</v>
      </c>
      <c r="F450" s="224" t="s">
        <v>468</v>
      </c>
      <c r="G450" s="230">
        <v>5712800</v>
      </c>
      <c r="H450" s="230">
        <v>5712800</v>
      </c>
      <c r="I450" s="230">
        <v>5712800</v>
      </c>
    </row>
    <row r="451" spans="1:9" s="260" customFormat="1" ht="51">
      <c r="A451" s="224" t="s">
        <v>344</v>
      </c>
      <c r="B451" s="232" t="s">
        <v>1278</v>
      </c>
      <c r="C451" s="224" t="s">
        <v>1051</v>
      </c>
      <c r="D451" s="224" t="s">
        <v>388</v>
      </c>
      <c r="E451" s="224" t="s">
        <v>166</v>
      </c>
      <c r="F451" s="224" t="s">
        <v>183</v>
      </c>
      <c r="G451" s="230">
        <f>G452</f>
        <v>1058595</v>
      </c>
      <c r="H451" s="230">
        <f>H452</f>
        <v>1058595</v>
      </c>
      <c r="I451" s="230">
        <f>I452</f>
        <v>1058595</v>
      </c>
    </row>
    <row r="452" spans="1:9" s="260" customFormat="1" ht="51">
      <c r="A452" s="224" t="s">
        <v>345</v>
      </c>
      <c r="B452" s="232" t="s">
        <v>516</v>
      </c>
      <c r="C452" s="224" t="s">
        <v>1051</v>
      </c>
      <c r="D452" s="224" t="s">
        <v>388</v>
      </c>
      <c r="E452" s="224" t="s">
        <v>166</v>
      </c>
      <c r="F452" s="265" t="s">
        <v>938</v>
      </c>
      <c r="G452" s="230">
        <v>1058595</v>
      </c>
      <c r="H452" s="230">
        <v>1058595</v>
      </c>
      <c r="I452" s="230">
        <v>1058595</v>
      </c>
    </row>
    <row r="453" spans="1:9" s="260" customFormat="1" ht="12.75">
      <c r="A453" s="224" t="s">
        <v>346</v>
      </c>
      <c r="B453" s="232" t="s">
        <v>53</v>
      </c>
      <c r="C453" s="224" t="s">
        <v>1051</v>
      </c>
      <c r="D453" s="224" t="s">
        <v>388</v>
      </c>
      <c r="E453" s="224" t="s">
        <v>166</v>
      </c>
      <c r="F453" s="174" t="s">
        <v>52</v>
      </c>
      <c r="G453" s="230">
        <f>G454</f>
        <v>4500</v>
      </c>
      <c r="H453" s="230">
        <f>H454</f>
        <v>4500</v>
      </c>
      <c r="I453" s="230">
        <f>I454</f>
        <v>4500</v>
      </c>
    </row>
    <row r="454" spans="1:9" s="260" customFormat="1" ht="25.5">
      <c r="A454" s="224" t="s">
        <v>347</v>
      </c>
      <c r="B454" s="232" t="s">
        <v>54</v>
      </c>
      <c r="C454" s="224" t="s">
        <v>1051</v>
      </c>
      <c r="D454" s="224" t="s">
        <v>388</v>
      </c>
      <c r="E454" s="224" t="s">
        <v>166</v>
      </c>
      <c r="F454" s="174" t="s">
        <v>51</v>
      </c>
      <c r="G454" s="230">
        <v>4500</v>
      </c>
      <c r="H454" s="230">
        <v>4500</v>
      </c>
      <c r="I454" s="230">
        <v>4500</v>
      </c>
    </row>
    <row r="455" spans="1:9" s="260" customFormat="1" ht="255">
      <c r="A455" s="224" t="s">
        <v>348</v>
      </c>
      <c r="B455" s="159" t="s">
        <v>424</v>
      </c>
      <c r="C455" s="224" t="s">
        <v>1051</v>
      </c>
      <c r="D455" s="224" t="s">
        <v>388</v>
      </c>
      <c r="E455" s="224" t="s">
        <v>167</v>
      </c>
      <c r="F455" s="174"/>
      <c r="G455" s="230">
        <f aca="true" t="shared" si="78" ref="G455:I456">G456</f>
        <v>495692</v>
      </c>
      <c r="H455" s="230">
        <f t="shared" si="78"/>
        <v>495692</v>
      </c>
      <c r="I455" s="230">
        <f t="shared" si="78"/>
        <v>495692</v>
      </c>
    </row>
    <row r="456" spans="1:9" s="260" customFormat="1" ht="102">
      <c r="A456" s="224" t="s">
        <v>641</v>
      </c>
      <c r="B456" s="232" t="s">
        <v>16</v>
      </c>
      <c r="C456" s="224" t="s">
        <v>1051</v>
      </c>
      <c r="D456" s="224" t="s">
        <v>388</v>
      </c>
      <c r="E456" s="224" t="s">
        <v>167</v>
      </c>
      <c r="F456" s="224" t="s">
        <v>451</v>
      </c>
      <c r="G456" s="230">
        <f t="shared" si="78"/>
        <v>495692</v>
      </c>
      <c r="H456" s="230">
        <f t="shared" si="78"/>
        <v>495692</v>
      </c>
      <c r="I456" s="230">
        <f t="shared" si="78"/>
        <v>495692</v>
      </c>
    </row>
    <row r="457" spans="1:9" s="260" customFormat="1" ht="38.25">
      <c r="A457" s="224" t="s">
        <v>531</v>
      </c>
      <c r="B457" s="232" t="s">
        <v>50</v>
      </c>
      <c r="C457" s="224" t="s">
        <v>1051</v>
      </c>
      <c r="D457" s="224" t="s">
        <v>388</v>
      </c>
      <c r="E457" s="224" t="s">
        <v>167</v>
      </c>
      <c r="F457" s="224" t="s">
        <v>468</v>
      </c>
      <c r="G457" s="230">
        <v>495692</v>
      </c>
      <c r="H457" s="230">
        <v>495692</v>
      </c>
      <c r="I457" s="230">
        <v>495692</v>
      </c>
    </row>
    <row r="458" spans="1:9" s="260" customFormat="1" ht="25.5">
      <c r="A458" s="224" t="s">
        <v>532</v>
      </c>
      <c r="B458" s="232" t="s">
        <v>221</v>
      </c>
      <c r="C458" s="224" t="s">
        <v>1051</v>
      </c>
      <c r="D458" s="224" t="s">
        <v>807</v>
      </c>
      <c r="E458" s="224"/>
      <c r="F458" s="174"/>
      <c r="G458" s="230">
        <f aca="true" t="shared" si="79" ref="G458:I462">G459</f>
        <v>38500</v>
      </c>
      <c r="H458" s="230">
        <f t="shared" si="79"/>
        <v>38500</v>
      </c>
      <c r="I458" s="230">
        <f t="shared" si="79"/>
        <v>38500</v>
      </c>
    </row>
    <row r="459" spans="1:9" s="260" customFormat="1" ht="38.25">
      <c r="A459" s="224" t="s">
        <v>533</v>
      </c>
      <c r="B459" s="159" t="s">
        <v>43</v>
      </c>
      <c r="C459" s="224" t="s">
        <v>1051</v>
      </c>
      <c r="D459" s="224" t="s">
        <v>807</v>
      </c>
      <c r="E459" s="224" t="s">
        <v>90</v>
      </c>
      <c r="F459" s="174"/>
      <c r="G459" s="230">
        <f t="shared" si="79"/>
        <v>38500</v>
      </c>
      <c r="H459" s="230">
        <f t="shared" si="79"/>
        <v>38500</v>
      </c>
      <c r="I459" s="230">
        <f t="shared" si="79"/>
        <v>38500</v>
      </c>
    </row>
    <row r="460" spans="1:9" s="260" customFormat="1" ht="38.25">
      <c r="A460" s="224" t="s">
        <v>534</v>
      </c>
      <c r="B460" s="232" t="s">
        <v>44</v>
      </c>
      <c r="C460" s="224" t="s">
        <v>1051</v>
      </c>
      <c r="D460" s="224" t="s">
        <v>807</v>
      </c>
      <c r="E460" s="224" t="s">
        <v>168</v>
      </c>
      <c r="F460" s="174"/>
      <c r="G460" s="230">
        <f t="shared" si="79"/>
        <v>38500</v>
      </c>
      <c r="H460" s="230">
        <f t="shared" si="79"/>
        <v>38500</v>
      </c>
      <c r="I460" s="230">
        <f t="shared" si="79"/>
        <v>38500</v>
      </c>
    </row>
    <row r="461" spans="1:9" s="260" customFormat="1" ht="140.25">
      <c r="A461" s="224" t="s">
        <v>535</v>
      </c>
      <c r="B461" s="232" t="s">
        <v>1473</v>
      </c>
      <c r="C461" s="224" t="s">
        <v>1051</v>
      </c>
      <c r="D461" s="224" t="s">
        <v>807</v>
      </c>
      <c r="E461" s="224" t="s">
        <v>169</v>
      </c>
      <c r="F461" s="174"/>
      <c r="G461" s="230">
        <f t="shared" si="79"/>
        <v>38500</v>
      </c>
      <c r="H461" s="230">
        <f t="shared" si="79"/>
        <v>38500</v>
      </c>
      <c r="I461" s="230">
        <f t="shared" si="79"/>
        <v>38500</v>
      </c>
    </row>
    <row r="462" spans="1:9" s="260" customFormat="1" ht="12.75">
      <c r="A462" s="224" t="s">
        <v>536</v>
      </c>
      <c r="B462" s="232" t="s">
        <v>478</v>
      </c>
      <c r="C462" s="224" t="s">
        <v>1051</v>
      </c>
      <c r="D462" s="224" t="s">
        <v>807</v>
      </c>
      <c r="E462" s="224" t="s">
        <v>169</v>
      </c>
      <c r="F462" s="256">
        <v>500</v>
      </c>
      <c r="G462" s="230">
        <f t="shared" si="79"/>
        <v>38500</v>
      </c>
      <c r="H462" s="230">
        <f t="shared" si="79"/>
        <v>38500</v>
      </c>
      <c r="I462" s="230">
        <f t="shared" si="79"/>
        <v>38500</v>
      </c>
    </row>
    <row r="463" spans="1:9" s="260" customFormat="1" ht="12.75">
      <c r="A463" s="224" t="s">
        <v>349</v>
      </c>
      <c r="B463" s="232" t="s">
        <v>66</v>
      </c>
      <c r="C463" s="224" t="s">
        <v>1051</v>
      </c>
      <c r="D463" s="224" t="s">
        <v>807</v>
      </c>
      <c r="E463" s="224" t="s">
        <v>169</v>
      </c>
      <c r="F463" s="256">
        <v>530</v>
      </c>
      <c r="G463" s="230">
        <v>38500</v>
      </c>
      <c r="H463" s="230">
        <v>38500</v>
      </c>
      <c r="I463" s="230">
        <v>38500</v>
      </c>
    </row>
    <row r="464" spans="1:9" s="260" customFormat="1" ht="12.75">
      <c r="A464" s="224" t="s">
        <v>350</v>
      </c>
      <c r="B464" s="236" t="s">
        <v>830</v>
      </c>
      <c r="C464" s="224" t="s">
        <v>1051</v>
      </c>
      <c r="D464" s="224" t="s">
        <v>70</v>
      </c>
      <c r="E464" s="224"/>
      <c r="F464" s="256"/>
      <c r="G464" s="230">
        <f aca="true" t="shared" si="80" ref="G464:I469">G465</f>
        <v>678300</v>
      </c>
      <c r="H464" s="230">
        <f t="shared" si="80"/>
        <v>709900</v>
      </c>
      <c r="I464" s="230">
        <f t="shared" si="80"/>
        <v>0</v>
      </c>
    </row>
    <row r="465" spans="1:9" s="260" customFormat="1" ht="25.5">
      <c r="A465" s="224" t="s">
        <v>351</v>
      </c>
      <c r="B465" s="236" t="s">
        <v>69</v>
      </c>
      <c r="C465" s="224" t="s">
        <v>1051</v>
      </c>
      <c r="D465" s="224" t="s">
        <v>71</v>
      </c>
      <c r="E465" s="224"/>
      <c r="F465" s="256"/>
      <c r="G465" s="230">
        <f t="shared" si="80"/>
        <v>678300</v>
      </c>
      <c r="H465" s="230">
        <f t="shared" si="80"/>
        <v>709900</v>
      </c>
      <c r="I465" s="230">
        <f t="shared" si="80"/>
        <v>0</v>
      </c>
    </row>
    <row r="466" spans="1:9" s="260" customFormat="1" ht="38.25">
      <c r="A466" s="224" t="s">
        <v>352</v>
      </c>
      <c r="B466" s="159" t="s">
        <v>43</v>
      </c>
      <c r="C466" s="224" t="s">
        <v>1051</v>
      </c>
      <c r="D466" s="224" t="s">
        <v>71</v>
      </c>
      <c r="E466" s="224" t="s">
        <v>90</v>
      </c>
      <c r="F466" s="256"/>
      <c r="G466" s="230">
        <f t="shared" si="80"/>
        <v>678300</v>
      </c>
      <c r="H466" s="230">
        <f t="shared" si="80"/>
        <v>709900</v>
      </c>
      <c r="I466" s="230">
        <f t="shared" si="80"/>
        <v>0</v>
      </c>
    </row>
    <row r="467" spans="1:9" s="260" customFormat="1" ht="38.25">
      <c r="A467" s="224" t="s">
        <v>353</v>
      </c>
      <c r="B467" s="232" t="s">
        <v>44</v>
      </c>
      <c r="C467" s="224" t="s">
        <v>1051</v>
      </c>
      <c r="D467" s="224" t="s">
        <v>71</v>
      </c>
      <c r="E467" s="224" t="s">
        <v>168</v>
      </c>
      <c r="F467" s="256"/>
      <c r="G467" s="230">
        <f t="shared" si="80"/>
        <v>678300</v>
      </c>
      <c r="H467" s="230">
        <f t="shared" si="80"/>
        <v>709900</v>
      </c>
      <c r="I467" s="230">
        <f t="shared" si="80"/>
        <v>0</v>
      </c>
    </row>
    <row r="468" spans="1:9" s="260" customFormat="1" ht="114.75">
      <c r="A468" s="224" t="s">
        <v>354</v>
      </c>
      <c r="B468" s="232" t="s">
        <v>1474</v>
      </c>
      <c r="C468" s="224" t="s">
        <v>1051</v>
      </c>
      <c r="D468" s="224" t="s">
        <v>71</v>
      </c>
      <c r="E468" s="224" t="s">
        <v>170</v>
      </c>
      <c r="F468" s="256"/>
      <c r="G468" s="230">
        <f t="shared" si="80"/>
        <v>678300</v>
      </c>
      <c r="H468" s="230">
        <f t="shared" si="80"/>
        <v>709900</v>
      </c>
      <c r="I468" s="230">
        <f t="shared" si="80"/>
        <v>0</v>
      </c>
    </row>
    <row r="469" spans="1:9" s="260" customFormat="1" ht="12.75">
      <c r="A469" s="224" t="s">
        <v>355</v>
      </c>
      <c r="B469" s="232" t="s">
        <v>478</v>
      </c>
      <c r="C469" s="224" t="s">
        <v>1051</v>
      </c>
      <c r="D469" s="224" t="s">
        <v>71</v>
      </c>
      <c r="E469" s="224" t="s">
        <v>170</v>
      </c>
      <c r="F469" s="256">
        <v>500</v>
      </c>
      <c r="G469" s="230">
        <f t="shared" si="80"/>
        <v>678300</v>
      </c>
      <c r="H469" s="230">
        <f t="shared" si="80"/>
        <v>709900</v>
      </c>
      <c r="I469" s="230">
        <f t="shared" si="80"/>
        <v>0</v>
      </c>
    </row>
    <row r="470" spans="1:9" s="260" customFormat="1" ht="12.75">
      <c r="A470" s="224" t="s">
        <v>356</v>
      </c>
      <c r="B470" s="232" t="s">
        <v>66</v>
      </c>
      <c r="C470" s="224" t="s">
        <v>1051</v>
      </c>
      <c r="D470" s="224" t="s">
        <v>71</v>
      </c>
      <c r="E470" s="224" t="s">
        <v>170</v>
      </c>
      <c r="F470" s="256">
        <v>530</v>
      </c>
      <c r="G470" s="230">
        <v>678300</v>
      </c>
      <c r="H470" s="230">
        <v>709900</v>
      </c>
      <c r="I470" s="230">
        <v>0</v>
      </c>
    </row>
    <row r="471" spans="1:9" s="260" customFormat="1" ht="12.75">
      <c r="A471" s="224" t="s">
        <v>357</v>
      </c>
      <c r="B471" s="236" t="s">
        <v>1043</v>
      </c>
      <c r="C471" s="224" t="s">
        <v>1051</v>
      </c>
      <c r="D471" s="224" t="s">
        <v>27</v>
      </c>
      <c r="E471" s="224"/>
      <c r="F471" s="224"/>
      <c r="G471" s="230">
        <f aca="true" t="shared" si="81" ref="G471:I473">G472</f>
        <v>151400</v>
      </c>
      <c r="H471" s="230">
        <f t="shared" si="81"/>
        <v>151400</v>
      </c>
      <c r="I471" s="230">
        <f t="shared" si="81"/>
        <v>151400</v>
      </c>
    </row>
    <row r="472" spans="1:9" s="260" customFormat="1" ht="25.5">
      <c r="A472" s="224" t="s">
        <v>358</v>
      </c>
      <c r="B472" s="236" t="s">
        <v>1044</v>
      </c>
      <c r="C472" s="224" t="s">
        <v>1051</v>
      </c>
      <c r="D472" s="224" t="s">
        <v>514</v>
      </c>
      <c r="E472" s="224"/>
      <c r="F472" s="224"/>
      <c r="G472" s="230">
        <f t="shared" si="81"/>
        <v>151400</v>
      </c>
      <c r="H472" s="230">
        <f t="shared" si="81"/>
        <v>151400</v>
      </c>
      <c r="I472" s="230">
        <f t="shared" si="81"/>
        <v>151400</v>
      </c>
    </row>
    <row r="473" spans="1:9" s="260" customFormat="1" ht="38.25">
      <c r="A473" s="224" t="s">
        <v>359</v>
      </c>
      <c r="B473" s="279" t="s">
        <v>43</v>
      </c>
      <c r="C473" s="224" t="s">
        <v>1051</v>
      </c>
      <c r="D473" s="224" t="s">
        <v>514</v>
      </c>
      <c r="E473" s="224" t="s">
        <v>90</v>
      </c>
      <c r="F473" s="224"/>
      <c r="G473" s="230">
        <f t="shared" si="81"/>
        <v>151400</v>
      </c>
      <c r="H473" s="230">
        <f t="shared" si="81"/>
        <v>151400</v>
      </c>
      <c r="I473" s="230">
        <f t="shared" si="81"/>
        <v>151400</v>
      </c>
    </row>
    <row r="474" spans="1:9" s="260" customFormat="1" ht="38.25">
      <c r="A474" s="224" t="s">
        <v>537</v>
      </c>
      <c r="B474" s="279" t="s">
        <v>44</v>
      </c>
      <c r="C474" s="224" t="s">
        <v>1051</v>
      </c>
      <c r="D474" s="224" t="s">
        <v>514</v>
      </c>
      <c r="E474" s="224" t="s">
        <v>168</v>
      </c>
      <c r="F474" s="224"/>
      <c r="G474" s="230">
        <f>G477</f>
        <v>151400</v>
      </c>
      <c r="H474" s="230">
        <f>H477</f>
        <v>151400</v>
      </c>
      <c r="I474" s="230">
        <f>I477</f>
        <v>151400</v>
      </c>
    </row>
    <row r="475" spans="1:9" s="260" customFormat="1" ht="153">
      <c r="A475" s="224" t="s">
        <v>538</v>
      </c>
      <c r="B475" s="159" t="s">
        <v>1475</v>
      </c>
      <c r="C475" s="224" t="s">
        <v>1051</v>
      </c>
      <c r="D475" s="224" t="s">
        <v>514</v>
      </c>
      <c r="E475" s="224" t="s">
        <v>1315</v>
      </c>
      <c r="F475" s="224"/>
      <c r="G475" s="230">
        <f aca="true" t="shared" si="82" ref="G475:I476">G476</f>
        <v>151400</v>
      </c>
      <c r="H475" s="230">
        <f t="shared" si="82"/>
        <v>151400</v>
      </c>
      <c r="I475" s="230">
        <f t="shared" si="82"/>
        <v>151400</v>
      </c>
    </row>
    <row r="476" spans="1:9" s="260" customFormat="1" ht="12.75">
      <c r="A476" s="224" t="s">
        <v>360</v>
      </c>
      <c r="B476" s="232" t="s">
        <v>478</v>
      </c>
      <c r="C476" s="224" t="s">
        <v>1051</v>
      </c>
      <c r="D476" s="224" t="s">
        <v>514</v>
      </c>
      <c r="E476" s="224" t="s">
        <v>1315</v>
      </c>
      <c r="F476" s="224" t="s">
        <v>924</v>
      </c>
      <c r="G476" s="230">
        <f t="shared" si="82"/>
        <v>151400</v>
      </c>
      <c r="H476" s="230">
        <f t="shared" si="82"/>
        <v>151400</v>
      </c>
      <c r="I476" s="230">
        <f t="shared" si="82"/>
        <v>151400</v>
      </c>
    </row>
    <row r="477" spans="1:9" s="260" customFormat="1" ht="12.75">
      <c r="A477" s="224" t="s">
        <v>361</v>
      </c>
      <c r="B477" s="232" t="s">
        <v>520</v>
      </c>
      <c r="C477" s="224" t="s">
        <v>1051</v>
      </c>
      <c r="D477" s="224" t="s">
        <v>514</v>
      </c>
      <c r="E477" s="224" t="s">
        <v>1315</v>
      </c>
      <c r="F477" s="224" t="s">
        <v>862</v>
      </c>
      <c r="G477" s="230">
        <v>151400</v>
      </c>
      <c r="H477" s="230">
        <v>151400</v>
      </c>
      <c r="I477" s="230">
        <v>151400</v>
      </c>
    </row>
    <row r="478" spans="1:9" s="260" customFormat="1" ht="51">
      <c r="A478" s="224" t="s">
        <v>595</v>
      </c>
      <c r="B478" s="159" t="s">
        <v>979</v>
      </c>
      <c r="C478" s="224" t="s">
        <v>1051</v>
      </c>
      <c r="D478" s="224" t="s">
        <v>948</v>
      </c>
      <c r="E478" s="224"/>
      <c r="F478" s="224"/>
      <c r="G478" s="230">
        <f>G479+G488</f>
        <v>83132084</v>
      </c>
      <c r="H478" s="230">
        <f>H479+H488</f>
        <v>84078304</v>
      </c>
      <c r="I478" s="230">
        <f>I479+I488</f>
        <v>83743917</v>
      </c>
    </row>
    <row r="479" spans="1:9" s="260" customFormat="1" ht="51">
      <c r="A479" s="224" t="s">
        <v>596</v>
      </c>
      <c r="B479" s="159" t="s">
        <v>782</v>
      </c>
      <c r="C479" s="224" t="s">
        <v>1051</v>
      </c>
      <c r="D479" s="224" t="s">
        <v>777</v>
      </c>
      <c r="E479" s="224"/>
      <c r="F479" s="224"/>
      <c r="G479" s="230">
        <f aca="true" t="shared" si="83" ref="G479:I480">G480</f>
        <v>24956614</v>
      </c>
      <c r="H479" s="230">
        <f t="shared" si="83"/>
        <v>22446814</v>
      </c>
      <c r="I479" s="230">
        <f t="shared" si="83"/>
        <v>22446814</v>
      </c>
    </row>
    <row r="480" spans="1:9" s="260" customFormat="1" ht="51">
      <c r="A480" s="224" t="s">
        <v>597</v>
      </c>
      <c r="B480" s="236" t="s">
        <v>907</v>
      </c>
      <c r="C480" s="224" t="s">
        <v>1051</v>
      </c>
      <c r="D480" s="224" t="s">
        <v>777</v>
      </c>
      <c r="E480" s="224" t="s">
        <v>171</v>
      </c>
      <c r="F480" s="224"/>
      <c r="G480" s="230">
        <f t="shared" si="83"/>
        <v>24956614</v>
      </c>
      <c r="H480" s="230">
        <f t="shared" si="83"/>
        <v>22446814</v>
      </c>
      <c r="I480" s="230">
        <f t="shared" si="83"/>
        <v>22446814</v>
      </c>
    </row>
    <row r="481" spans="1:9" s="260" customFormat="1" ht="89.25">
      <c r="A481" s="224" t="s">
        <v>598</v>
      </c>
      <c r="B481" s="236" t="s">
        <v>980</v>
      </c>
      <c r="C481" s="224" t="s">
        <v>1051</v>
      </c>
      <c r="D481" s="224" t="s">
        <v>777</v>
      </c>
      <c r="E481" s="224" t="s">
        <v>172</v>
      </c>
      <c r="F481" s="224"/>
      <c r="G481" s="230">
        <f>G482+G485</f>
        <v>24956614</v>
      </c>
      <c r="H481" s="230">
        <f>H482+H485</f>
        <v>22446814</v>
      </c>
      <c r="I481" s="230">
        <f>I482+I485</f>
        <v>22446814</v>
      </c>
    </row>
    <row r="482" spans="1:9" s="260" customFormat="1" ht="204">
      <c r="A482" s="224" t="s">
        <v>599</v>
      </c>
      <c r="B482" s="159" t="s">
        <v>981</v>
      </c>
      <c r="C482" s="174" t="s">
        <v>1051</v>
      </c>
      <c r="D482" s="174" t="s">
        <v>777</v>
      </c>
      <c r="E482" s="174" t="s">
        <v>173</v>
      </c>
      <c r="F482" s="224"/>
      <c r="G482" s="230">
        <f aca="true" t="shared" si="84" ref="G482:I483">G483</f>
        <v>12548900</v>
      </c>
      <c r="H482" s="230">
        <f t="shared" si="84"/>
        <v>10039100</v>
      </c>
      <c r="I482" s="230">
        <f t="shared" si="84"/>
        <v>10039100</v>
      </c>
    </row>
    <row r="483" spans="1:9" s="260" customFormat="1" ht="12.75">
      <c r="A483" s="224" t="s">
        <v>362</v>
      </c>
      <c r="B483" s="232" t="s">
        <v>478</v>
      </c>
      <c r="C483" s="174" t="s">
        <v>1051</v>
      </c>
      <c r="D483" s="174" t="s">
        <v>777</v>
      </c>
      <c r="E483" s="174" t="s">
        <v>173</v>
      </c>
      <c r="F483" s="224" t="s">
        <v>924</v>
      </c>
      <c r="G483" s="230">
        <f t="shared" si="84"/>
        <v>12548900</v>
      </c>
      <c r="H483" s="230">
        <f t="shared" si="84"/>
        <v>10039100</v>
      </c>
      <c r="I483" s="230">
        <f t="shared" si="84"/>
        <v>10039100</v>
      </c>
    </row>
    <row r="484" spans="1:9" s="260" customFormat="1" ht="12.75">
      <c r="A484" s="224" t="s">
        <v>363</v>
      </c>
      <c r="B484" s="159" t="s">
        <v>65</v>
      </c>
      <c r="C484" s="174" t="s">
        <v>1051</v>
      </c>
      <c r="D484" s="174" t="s">
        <v>777</v>
      </c>
      <c r="E484" s="174" t="s">
        <v>173</v>
      </c>
      <c r="F484" s="224" t="s">
        <v>600</v>
      </c>
      <c r="G484" s="230">
        <v>12548900</v>
      </c>
      <c r="H484" s="230">
        <v>10039100</v>
      </c>
      <c r="I484" s="230">
        <v>10039100</v>
      </c>
    </row>
    <row r="485" spans="1:9" s="260" customFormat="1" ht="216.75">
      <c r="A485" s="224" t="s">
        <v>364</v>
      </c>
      <c r="B485" s="159" t="s">
        <v>982</v>
      </c>
      <c r="C485" s="174" t="s">
        <v>1051</v>
      </c>
      <c r="D485" s="174" t="s">
        <v>777</v>
      </c>
      <c r="E485" s="174" t="s">
        <v>174</v>
      </c>
      <c r="F485" s="224"/>
      <c r="G485" s="230">
        <f aca="true" t="shared" si="85" ref="G485:I486">G486</f>
        <v>12407714</v>
      </c>
      <c r="H485" s="230">
        <f t="shared" si="85"/>
        <v>12407714</v>
      </c>
      <c r="I485" s="230">
        <f t="shared" si="85"/>
        <v>12407714</v>
      </c>
    </row>
    <row r="486" spans="1:9" s="260" customFormat="1" ht="12.75">
      <c r="A486" s="224" t="s">
        <v>365</v>
      </c>
      <c r="B486" s="232" t="s">
        <v>478</v>
      </c>
      <c r="C486" s="174" t="s">
        <v>1051</v>
      </c>
      <c r="D486" s="174" t="s">
        <v>777</v>
      </c>
      <c r="E486" s="174" t="s">
        <v>174</v>
      </c>
      <c r="F486" s="224" t="s">
        <v>924</v>
      </c>
      <c r="G486" s="230">
        <f t="shared" si="85"/>
        <v>12407714</v>
      </c>
      <c r="H486" s="230">
        <f t="shared" si="85"/>
        <v>12407714</v>
      </c>
      <c r="I486" s="230">
        <f t="shared" si="85"/>
        <v>12407714</v>
      </c>
    </row>
    <row r="487" spans="1:9" s="260" customFormat="1" ht="12.75">
      <c r="A487" s="224" t="s">
        <v>366</v>
      </c>
      <c r="B487" s="159" t="s">
        <v>65</v>
      </c>
      <c r="C487" s="174" t="s">
        <v>1051</v>
      </c>
      <c r="D487" s="174" t="s">
        <v>777</v>
      </c>
      <c r="E487" s="174" t="s">
        <v>174</v>
      </c>
      <c r="F487" s="224" t="s">
        <v>600</v>
      </c>
      <c r="G487" s="230">
        <v>12407714</v>
      </c>
      <c r="H487" s="230">
        <v>12407714</v>
      </c>
      <c r="I487" s="230">
        <v>12407714</v>
      </c>
    </row>
    <row r="488" spans="1:9" s="260" customFormat="1" ht="38.25">
      <c r="A488" s="224" t="s">
        <v>367</v>
      </c>
      <c r="B488" s="232" t="s">
        <v>181</v>
      </c>
      <c r="C488" s="174" t="s">
        <v>1051</v>
      </c>
      <c r="D488" s="174" t="s">
        <v>182</v>
      </c>
      <c r="E488" s="174"/>
      <c r="F488" s="224"/>
      <c r="G488" s="230">
        <f>G489</f>
        <v>58175470</v>
      </c>
      <c r="H488" s="230">
        <f>H489</f>
        <v>61631490</v>
      </c>
      <c r="I488" s="230">
        <f>I489</f>
        <v>61297103</v>
      </c>
    </row>
    <row r="489" spans="1:9" s="260" customFormat="1" ht="51">
      <c r="A489" s="224" t="s">
        <v>368</v>
      </c>
      <c r="B489" s="236" t="s">
        <v>907</v>
      </c>
      <c r="C489" s="224" t="s">
        <v>1051</v>
      </c>
      <c r="D489" s="224" t="s">
        <v>182</v>
      </c>
      <c r="E489" s="224" t="s">
        <v>171</v>
      </c>
      <c r="F489" s="224"/>
      <c r="G489" s="230">
        <f aca="true" t="shared" si="86" ref="G489:I492">G490</f>
        <v>58175470</v>
      </c>
      <c r="H489" s="230">
        <f t="shared" si="86"/>
        <v>61631490</v>
      </c>
      <c r="I489" s="230">
        <f t="shared" si="86"/>
        <v>61297103</v>
      </c>
    </row>
    <row r="490" spans="1:9" s="260" customFormat="1" ht="89.25">
      <c r="A490" s="224" t="s">
        <v>369</v>
      </c>
      <c r="B490" s="236" t="s">
        <v>980</v>
      </c>
      <c r="C490" s="224" t="s">
        <v>1051</v>
      </c>
      <c r="D490" s="224" t="s">
        <v>182</v>
      </c>
      <c r="E490" s="224" t="s">
        <v>172</v>
      </c>
      <c r="F490" s="224"/>
      <c r="G490" s="230">
        <f t="shared" si="86"/>
        <v>58175470</v>
      </c>
      <c r="H490" s="230">
        <f t="shared" si="86"/>
        <v>61631490</v>
      </c>
      <c r="I490" s="230">
        <f t="shared" si="86"/>
        <v>61297103</v>
      </c>
    </row>
    <row r="491" spans="1:9" s="260" customFormat="1" ht="204">
      <c r="A491" s="224" t="s">
        <v>370</v>
      </c>
      <c r="B491" s="159" t="s">
        <v>983</v>
      </c>
      <c r="C491" s="174" t="s">
        <v>1051</v>
      </c>
      <c r="D491" s="174" t="s">
        <v>182</v>
      </c>
      <c r="E491" s="174" t="s">
        <v>175</v>
      </c>
      <c r="F491" s="224"/>
      <c r="G491" s="230">
        <f t="shared" si="86"/>
        <v>58175470</v>
      </c>
      <c r="H491" s="230">
        <f t="shared" si="86"/>
        <v>61631490</v>
      </c>
      <c r="I491" s="230">
        <f t="shared" si="86"/>
        <v>61297103</v>
      </c>
    </row>
    <row r="492" spans="1:9" s="260" customFormat="1" ht="12.75">
      <c r="A492" s="224" t="s">
        <v>539</v>
      </c>
      <c r="B492" s="232" t="s">
        <v>478</v>
      </c>
      <c r="C492" s="174" t="s">
        <v>1051</v>
      </c>
      <c r="D492" s="174" t="s">
        <v>182</v>
      </c>
      <c r="E492" s="174" t="s">
        <v>175</v>
      </c>
      <c r="F492" s="224" t="s">
        <v>924</v>
      </c>
      <c r="G492" s="230">
        <f t="shared" si="86"/>
        <v>58175470</v>
      </c>
      <c r="H492" s="230">
        <f t="shared" si="86"/>
        <v>61631490</v>
      </c>
      <c r="I492" s="230">
        <f t="shared" si="86"/>
        <v>61297103</v>
      </c>
    </row>
    <row r="493" spans="1:9" s="260" customFormat="1" ht="12.75">
      <c r="A493" s="224" t="s">
        <v>540</v>
      </c>
      <c r="B493" s="232" t="s">
        <v>520</v>
      </c>
      <c r="C493" s="174" t="s">
        <v>1051</v>
      </c>
      <c r="D493" s="174" t="s">
        <v>182</v>
      </c>
      <c r="E493" s="174" t="s">
        <v>175</v>
      </c>
      <c r="F493" s="224" t="s">
        <v>862</v>
      </c>
      <c r="G493" s="230">
        <v>58175470</v>
      </c>
      <c r="H493" s="230">
        <v>61631490</v>
      </c>
      <c r="I493" s="230">
        <v>61297103</v>
      </c>
    </row>
    <row r="494" spans="1:9" s="260" customFormat="1" ht="12.75">
      <c r="A494" s="224" t="s">
        <v>1583</v>
      </c>
      <c r="B494" s="159" t="s">
        <v>1155</v>
      </c>
      <c r="C494" s="174"/>
      <c r="D494" s="174"/>
      <c r="E494" s="174"/>
      <c r="F494" s="224"/>
      <c r="G494" s="230"/>
      <c r="H494" s="230">
        <v>5704273</v>
      </c>
      <c r="I494" s="230">
        <v>11386447</v>
      </c>
    </row>
    <row r="495" spans="1:9" s="281" customFormat="1" ht="12.75">
      <c r="A495" s="224" t="s">
        <v>1584</v>
      </c>
      <c r="B495" s="278" t="s">
        <v>945</v>
      </c>
      <c r="C495" s="174"/>
      <c r="D495" s="174"/>
      <c r="E495" s="280"/>
      <c r="F495" s="280"/>
      <c r="G495" s="227">
        <f>G41+G201+G281+G318+G439+G10</f>
        <v>563085768.8</v>
      </c>
      <c r="H495" s="227">
        <f>H41+H201+H281+H318+H439+H10+H494</f>
        <v>529261858.8</v>
      </c>
      <c r="I495" s="227">
        <f>I41+I201+I281+I318+I439+I10+I494</f>
        <v>527767620.8</v>
      </c>
    </row>
    <row r="496" spans="1:9" s="260" customFormat="1" ht="18.75" customHeight="1">
      <c r="A496" s="250"/>
      <c r="B496" s="180"/>
      <c r="C496" s="250"/>
      <c r="D496" s="250"/>
      <c r="E496" s="250"/>
      <c r="F496" s="250"/>
      <c r="G496" s="282"/>
      <c r="H496" s="282"/>
      <c r="I496" s="282"/>
    </row>
    <row r="497" spans="1:9" s="260" customFormat="1" ht="12.75">
      <c r="A497" s="250"/>
      <c r="B497" s="180"/>
      <c r="C497" s="250"/>
      <c r="D497" s="250"/>
      <c r="E497" s="250"/>
      <c r="F497" s="250"/>
      <c r="G497" s="282"/>
      <c r="H497" s="282"/>
      <c r="I497" s="282"/>
    </row>
    <row r="498" spans="1:9" s="260" customFormat="1" ht="12.75">
      <c r="A498" s="250"/>
      <c r="B498" s="180"/>
      <c r="C498" s="250"/>
      <c r="D498" s="250"/>
      <c r="E498" s="250"/>
      <c r="F498" s="250"/>
      <c r="G498" s="282"/>
      <c r="H498" s="282"/>
      <c r="I498" s="282"/>
    </row>
    <row r="499" spans="1:9" s="260" customFormat="1" ht="12.75">
      <c r="A499" s="250"/>
      <c r="B499" s="180"/>
      <c r="C499" s="250"/>
      <c r="D499" s="250"/>
      <c r="E499" s="250"/>
      <c r="F499" s="250"/>
      <c r="G499" s="282"/>
      <c r="H499" s="282"/>
      <c r="I499" s="282"/>
    </row>
    <row r="500" spans="1:9" s="260" customFormat="1" ht="12.75">
      <c r="A500" s="250"/>
      <c r="B500" s="180"/>
      <c r="C500" s="250"/>
      <c r="D500" s="250"/>
      <c r="E500" s="250"/>
      <c r="F500" s="250"/>
      <c r="G500" s="282"/>
      <c r="H500" s="282"/>
      <c r="I500" s="282"/>
    </row>
    <row r="501" spans="1:9" s="260" customFormat="1" ht="12.75">
      <c r="A501" s="250"/>
      <c r="B501" s="180"/>
      <c r="C501" s="250"/>
      <c r="D501" s="250"/>
      <c r="E501" s="250"/>
      <c r="F501" s="250"/>
      <c r="G501" s="282"/>
      <c r="H501" s="282"/>
      <c r="I501" s="282"/>
    </row>
    <row r="502" spans="1:9" s="260" customFormat="1" ht="12.75">
      <c r="A502" s="250"/>
      <c r="B502" s="180"/>
      <c r="C502" s="250"/>
      <c r="D502" s="250"/>
      <c r="E502" s="250"/>
      <c r="F502" s="250"/>
      <c r="G502" s="282"/>
      <c r="H502" s="282"/>
      <c r="I502" s="282"/>
    </row>
    <row r="503" spans="1:9" s="260" customFormat="1" ht="12.75">
      <c r="A503" s="250"/>
      <c r="B503" s="180"/>
      <c r="C503" s="250"/>
      <c r="D503" s="250"/>
      <c r="E503" s="250"/>
      <c r="F503" s="250"/>
      <c r="G503" s="282"/>
      <c r="H503" s="282"/>
      <c r="I503" s="282"/>
    </row>
    <row r="504" spans="1:9" s="260" customFormat="1" ht="12.75">
      <c r="A504" s="250"/>
      <c r="B504" s="180"/>
      <c r="C504" s="250"/>
      <c r="D504" s="250"/>
      <c r="E504" s="250"/>
      <c r="F504" s="250"/>
      <c r="G504" s="282"/>
      <c r="H504" s="282"/>
      <c r="I504" s="282"/>
    </row>
    <row r="505" spans="1:9" s="260" customFormat="1" ht="12.75">
      <c r="A505" s="250"/>
      <c r="B505" s="180"/>
      <c r="C505" s="250"/>
      <c r="D505" s="250"/>
      <c r="E505" s="250"/>
      <c r="F505" s="250"/>
      <c r="G505" s="282"/>
      <c r="H505" s="282"/>
      <c r="I505" s="282"/>
    </row>
    <row r="506" spans="1:9" s="260" customFormat="1" ht="12.75">
      <c r="A506" s="250"/>
      <c r="B506" s="180"/>
      <c r="C506" s="250"/>
      <c r="D506" s="250"/>
      <c r="E506" s="250"/>
      <c r="F506" s="250"/>
      <c r="G506" s="282"/>
      <c r="H506" s="282"/>
      <c r="I506" s="282"/>
    </row>
    <row r="507" spans="1:9" s="260" customFormat="1" ht="12.75">
      <c r="A507" s="250"/>
      <c r="B507" s="180"/>
      <c r="C507" s="250"/>
      <c r="D507" s="250"/>
      <c r="E507" s="250"/>
      <c r="F507" s="250"/>
      <c r="G507" s="282"/>
      <c r="H507" s="282"/>
      <c r="I507" s="282"/>
    </row>
    <row r="508" spans="1:9" s="260" customFormat="1" ht="12.75">
      <c r="A508" s="250"/>
      <c r="B508" s="180"/>
      <c r="C508" s="250"/>
      <c r="D508" s="250"/>
      <c r="E508" s="250"/>
      <c r="F508" s="250"/>
      <c r="G508" s="282"/>
      <c r="H508" s="282"/>
      <c r="I508" s="282"/>
    </row>
    <row r="509" spans="1:9" s="260" customFormat="1" ht="12.75">
      <c r="A509" s="250"/>
      <c r="B509" s="180"/>
      <c r="C509" s="250"/>
      <c r="D509" s="250"/>
      <c r="E509" s="250"/>
      <c r="F509" s="250"/>
      <c r="G509" s="282"/>
      <c r="H509" s="282"/>
      <c r="I509" s="282"/>
    </row>
    <row r="510" spans="1:9" s="260" customFormat="1" ht="12.75">
      <c r="A510" s="250"/>
      <c r="B510" s="180"/>
      <c r="C510" s="250"/>
      <c r="D510" s="250"/>
      <c r="E510" s="250"/>
      <c r="F510" s="250"/>
      <c r="G510" s="282"/>
      <c r="H510" s="282"/>
      <c r="I510" s="282"/>
    </row>
    <row r="511" spans="1:9" s="260" customFormat="1" ht="12.75">
      <c r="A511" s="250"/>
      <c r="B511" s="180"/>
      <c r="C511" s="250"/>
      <c r="D511" s="250"/>
      <c r="E511" s="250"/>
      <c r="F511" s="250"/>
      <c r="G511" s="282"/>
      <c r="H511" s="282"/>
      <c r="I511" s="282"/>
    </row>
    <row r="512" spans="1:9" s="260" customFormat="1" ht="12.75">
      <c r="A512" s="250"/>
      <c r="B512" s="180"/>
      <c r="C512" s="250"/>
      <c r="D512" s="250"/>
      <c r="E512" s="250"/>
      <c r="F512" s="250"/>
      <c r="G512" s="282"/>
      <c r="H512" s="282"/>
      <c r="I512" s="282"/>
    </row>
    <row r="513" spans="1:9" s="260" customFormat="1" ht="12.75">
      <c r="A513" s="250"/>
      <c r="B513" s="180"/>
      <c r="C513" s="250"/>
      <c r="D513" s="250"/>
      <c r="E513" s="250"/>
      <c r="F513" s="250"/>
      <c r="G513" s="282"/>
      <c r="H513" s="282"/>
      <c r="I513" s="282"/>
    </row>
    <row r="514" spans="1:9" s="260" customFormat="1" ht="12.75">
      <c r="A514" s="250"/>
      <c r="B514" s="180"/>
      <c r="C514" s="250"/>
      <c r="D514" s="250"/>
      <c r="E514" s="250"/>
      <c r="F514" s="250"/>
      <c r="G514" s="282"/>
      <c r="H514" s="282"/>
      <c r="I514" s="282"/>
    </row>
    <row r="515" spans="1:9" s="260" customFormat="1" ht="12.75">
      <c r="A515" s="250"/>
      <c r="B515" s="180"/>
      <c r="C515" s="250"/>
      <c r="D515" s="250"/>
      <c r="E515" s="250"/>
      <c r="F515" s="250"/>
      <c r="G515" s="282"/>
      <c r="H515" s="282"/>
      <c r="I515" s="282"/>
    </row>
    <row r="516" spans="1:9" s="260" customFormat="1" ht="12.75">
      <c r="A516" s="250"/>
      <c r="B516" s="180"/>
      <c r="C516" s="250"/>
      <c r="D516" s="250"/>
      <c r="E516" s="250"/>
      <c r="F516" s="250"/>
      <c r="G516" s="282"/>
      <c r="H516" s="282"/>
      <c r="I516" s="282"/>
    </row>
    <row r="517" spans="1:9" s="260" customFormat="1" ht="12.75">
      <c r="A517" s="250"/>
      <c r="B517" s="180"/>
      <c r="C517" s="250"/>
      <c r="D517" s="250"/>
      <c r="E517" s="250"/>
      <c r="F517" s="250"/>
      <c r="G517" s="282"/>
      <c r="H517" s="282"/>
      <c r="I517" s="282"/>
    </row>
    <row r="518" spans="1:9" s="260" customFormat="1" ht="12.75">
      <c r="A518" s="250"/>
      <c r="B518" s="180"/>
      <c r="C518" s="250"/>
      <c r="D518" s="250"/>
      <c r="E518" s="250"/>
      <c r="F518" s="250"/>
      <c r="G518" s="282"/>
      <c r="H518" s="282"/>
      <c r="I518" s="282"/>
    </row>
    <row r="519" spans="1:9" s="260" customFormat="1" ht="12.75">
      <c r="A519" s="250"/>
      <c r="B519" s="180"/>
      <c r="C519" s="250"/>
      <c r="D519" s="250"/>
      <c r="E519" s="250"/>
      <c r="F519" s="250"/>
      <c r="G519" s="282"/>
      <c r="H519" s="282"/>
      <c r="I519" s="282"/>
    </row>
    <row r="520" spans="1:9" s="260" customFormat="1" ht="12.75">
      <c r="A520" s="250"/>
      <c r="B520" s="180"/>
      <c r="C520" s="250"/>
      <c r="D520" s="250"/>
      <c r="E520" s="250"/>
      <c r="F520" s="250"/>
      <c r="G520" s="282"/>
      <c r="H520" s="282"/>
      <c r="I520" s="282"/>
    </row>
    <row r="521" spans="1:9" s="260" customFormat="1" ht="12.75">
      <c r="A521" s="250"/>
      <c r="B521" s="180"/>
      <c r="C521" s="250"/>
      <c r="D521" s="250"/>
      <c r="E521" s="250"/>
      <c r="F521" s="250"/>
      <c r="G521" s="282"/>
      <c r="H521" s="282"/>
      <c r="I521" s="282"/>
    </row>
    <row r="522" spans="1:9" s="260" customFormat="1" ht="12.75">
      <c r="A522" s="250"/>
      <c r="B522" s="180"/>
      <c r="C522" s="250"/>
      <c r="D522" s="250"/>
      <c r="E522" s="250"/>
      <c r="F522" s="250"/>
      <c r="G522" s="282"/>
      <c r="H522" s="282"/>
      <c r="I522" s="282"/>
    </row>
    <row r="523" spans="1:9" s="260" customFormat="1" ht="12.75">
      <c r="A523" s="250"/>
      <c r="B523" s="180"/>
      <c r="C523" s="250"/>
      <c r="D523" s="250"/>
      <c r="E523" s="250"/>
      <c r="F523" s="250"/>
      <c r="G523" s="282"/>
      <c r="H523" s="282"/>
      <c r="I523" s="282"/>
    </row>
    <row r="524" spans="1:9" s="260" customFormat="1" ht="12.75">
      <c r="A524" s="250"/>
      <c r="B524" s="180"/>
      <c r="C524" s="250"/>
      <c r="D524" s="250"/>
      <c r="E524" s="250"/>
      <c r="F524" s="250"/>
      <c r="G524" s="282"/>
      <c r="H524" s="282"/>
      <c r="I524" s="282"/>
    </row>
    <row r="525" spans="1:9" s="260" customFormat="1" ht="12.75">
      <c r="A525" s="250"/>
      <c r="B525" s="180"/>
      <c r="C525" s="250"/>
      <c r="D525" s="250"/>
      <c r="E525" s="250"/>
      <c r="F525" s="250"/>
      <c r="G525" s="282"/>
      <c r="H525" s="282"/>
      <c r="I525" s="282"/>
    </row>
    <row r="526" spans="1:9" s="260" customFormat="1" ht="12.75">
      <c r="A526" s="250"/>
      <c r="B526" s="180"/>
      <c r="C526" s="250"/>
      <c r="D526" s="250"/>
      <c r="E526" s="250"/>
      <c r="F526" s="250"/>
      <c r="G526" s="282"/>
      <c r="H526" s="282"/>
      <c r="I526" s="282"/>
    </row>
    <row r="527" spans="1:9" s="260" customFormat="1" ht="12.75">
      <c r="A527" s="250"/>
      <c r="B527" s="180"/>
      <c r="C527" s="250"/>
      <c r="D527" s="250"/>
      <c r="E527" s="250"/>
      <c r="F527" s="250"/>
      <c r="G527" s="282"/>
      <c r="H527" s="282"/>
      <c r="I527" s="282"/>
    </row>
    <row r="528" spans="1:9" s="260" customFormat="1" ht="12.75">
      <c r="A528" s="250"/>
      <c r="B528" s="180"/>
      <c r="C528" s="250"/>
      <c r="D528" s="250"/>
      <c r="E528" s="250"/>
      <c r="F528" s="250"/>
      <c r="G528" s="282"/>
      <c r="H528" s="282"/>
      <c r="I528" s="282"/>
    </row>
    <row r="529" spans="1:9" s="260" customFormat="1" ht="12.75">
      <c r="A529" s="250"/>
      <c r="B529" s="180"/>
      <c r="C529" s="250"/>
      <c r="D529" s="250"/>
      <c r="E529" s="250"/>
      <c r="F529" s="250"/>
      <c r="G529" s="282"/>
      <c r="H529" s="282"/>
      <c r="I529" s="282"/>
    </row>
    <row r="530" spans="1:9" s="260" customFormat="1" ht="12.75">
      <c r="A530" s="250"/>
      <c r="B530" s="180"/>
      <c r="C530" s="250"/>
      <c r="D530" s="250"/>
      <c r="E530" s="250"/>
      <c r="F530" s="250"/>
      <c r="G530" s="282"/>
      <c r="H530" s="282"/>
      <c r="I530" s="282"/>
    </row>
    <row r="531" spans="1:9" s="260" customFormat="1" ht="12.75">
      <c r="A531" s="250"/>
      <c r="B531" s="180"/>
      <c r="C531" s="250"/>
      <c r="D531" s="250"/>
      <c r="E531" s="250"/>
      <c r="F531" s="250"/>
      <c r="G531" s="282"/>
      <c r="H531" s="282"/>
      <c r="I531" s="282"/>
    </row>
    <row r="532" spans="1:9" s="260" customFormat="1" ht="12.75">
      <c r="A532" s="250"/>
      <c r="B532" s="180"/>
      <c r="C532" s="250"/>
      <c r="D532" s="250"/>
      <c r="E532" s="250"/>
      <c r="F532" s="250"/>
      <c r="G532" s="282"/>
      <c r="H532" s="282"/>
      <c r="I532" s="282"/>
    </row>
    <row r="533" spans="1:9" s="260" customFormat="1" ht="12.75">
      <c r="A533" s="250"/>
      <c r="B533" s="180"/>
      <c r="C533" s="250"/>
      <c r="D533" s="250"/>
      <c r="E533" s="250"/>
      <c r="F533" s="250"/>
      <c r="G533" s="282"/>
      <c r="H533" s="282"/>
      <c r="I533" s="282"/>
    </row>
    <row r="534" spans="1:9" s="260" customFormat="1" ht="12.75">
      <c r="A534" s="250"/>
      <c r="B534" s="180"/>
      <c r="C534" s="250"/>
      <c r="D534" s="250"/>
      <c r="E534" s="250"/>
      <c r="F534" s="250"/>
      <c r="G534" s="282"/>
      <c r="H534" s="282"/>
      <c r="I534" s="282"/>
    </row>
    <row r="535" spans="1:9" s="260" customFormat="1" ht="12.75">
      <c r="A535" s="250"/>
      <c r="B535" s="180"/>
      <c r="C535" s="250"/>
      <c r="D535" s="250"/>
      <c r="E535" s="250"/>
      <c r="F535" s="250"/>
      <c r="G535" s="282"/>
      <c r="H535" s="282"/>
      <c r="I535" s="282"/>
    </row>
    <row r="536" spans="1:9" s="260" customFormat="1" ht="12.75">
      <c r="A536" s="250"/>
      <c r="B536" s="180"/>
      <c r="C536" s="250"/>
      <c r="D536" s="250"/>
      <c r="E536" s="250"/>
      <c r="F536" s="250"/>
      <c r="G536" s="282"/>
      <c r="H536" s="282"/>
      <c r="I536" s="282"/>
    </row>
    <row r="537" spans="1:9" s="260" customFormat="1" ht="12.75">
      <c r="A537" s="250"/>
      <c r="B537" s="180"/>
      <c r="C537" s="250"/>
      <c r="D537" s="250"/>
      <c r="E537" s="250"/>
      <c r="F537" s="250"/>
      <c r="G537" s="282"/>
      <c r="H537" s="282"/>
      <c r="I537" s="282"/>
    </row>
    <row r="538" spans="1:9" s="260" customFormat="1" ht="12.75">
      <c r="A538" s="250"/>
      <c r="B538" s="180"/>
      <c r="C538" s="250"/>
      <c r="D538" s="250"/>
      <c r="E538" s="250"/>
      <c r="F538" s="250"/>
      <c r="G538" s="282"/>
      <c r="H538" s="282"/>
      <c r="I538" s="282"/>
    </row>
    <row r="539" spans="1:9" s="260" customFormat="1" ht="12.75">
      <c r="A539" s="250"/>
      <c r="B539" s="180"/>
      <c r="C539" s="250"/>
      <c r="D539" s="250"/>
      <c r="E539" s="250"/>
      <c r="F539" s="250"/>
      <c r="G539" s="282"/>
      <c r="H539" s="282"/>
      <c r="I539" s="282"/>
    </row>
    <row r="540" spans="1:9" s="260" customFormat="1" ht="12.75">
      <c r="A540" s="250"/>
      <c r="B540" s="180"/>
      <c r="C540" s="250"/>
      <c r="D540" s="250"/>
      <c r="E540" s="250"/>
      <c r="F540" s="250"/>
      <c r="G540" s="282"/>
      <c r="H540" s="282"/>
      <c r="I540" s="282"/>
    </row>
    <row r="541" spans="1:9" s="260" customFormat="1" ht="12.75">
      <c r="A541" s="250"/>
      <c r="B541" s="180"/>
      <c r="C541" s="250"/>
      <c r="D541" s="250"/>
      <c r="E541" s="250"/>
      <c r="F541" s="250"/>
      <c r="G541" s="282"/>
      <c r="H541" s="282"/>
      <c r="I541" s="282"/>
    </row>
    <row r="542" spans="1:9" s="260" customFormat="1" ht="12.75">
      <c r="A542" s="250"/>
      <c r="B542" s="180"/>
      <c r="C542" s="250"/>
      <c r="D542" s="250"/>
      <c r="E542" s="250"/>
      <c r="F542" s="250"/>
      <c r="G542" s="282"/>
      <c r="H542" s="282"/>
      <c r="I542" s="282"/>
    </row>
    <row r="543" spans="1:9" s="260" customFormat="1" ht="12.75">
      <c r="A543" s="250"/>
      <c r="B543" s="180"/>
      <c r="C543" s="250"/>
      <c r="D543" s="250"/>
      <c r="E543" s="250"/>
      <c r="F543" s="250"/>
      <c r="G543" s="282"/>
      <c r="H543" s="282"/>
      <c r="I543" s="282"/>
    </row>
    <row r="544" spans="1:9" s="260" customFormat="1" ht="12.75">
      <c r="A544" s="250"/>
      <c r="B544" s="180"/>
      <c r="C544" s="250"/>
      <c r="D544" s="250"/>
      <c r="E544" s="250"/>
      <c r="F544" s="250"/>
      <c r="G544" s="282"/>
      <c r="H544" s="282"/>
      <c r="I544" s="282"/>
    </row>
    <row r="545" spans="1:9" s="260" customFormat="1" ht="12.75">
      <c r="A545" s="250"/>
      <c r="B545" s="180"/>
      <c r="C545" s="250"/>
      <c r="D545" s="250"/>
      <c r="E545" s="250"/>
      <c r="F545" s="250"/>
      <c r="G545" s="282"/>
      <c r="H545" s="282"/>
      <c r="I545" s="282"/>
    </row>
    <row r="546" spans="1:9" s="260" customFormat="1" ht="12.75">
      <c r="A546" s="250"/>
      <c r="B546" s="180"/>
      <c r="C546" s="250"/>
      <c r="D546" s="250"/>
      <c r="E546" s="250"/>
      <c r="F546" s="250"/>
      <c r="G546" s="282"/>
      <c r="H546" s="282"/>
      <c r="I546" s="282"/>
    </row>
    <row r="547" spans="1:9" s="260" customFormat="1" ht="12.75">
      <c r="A547" s="250"/>
      <c r="B547" s="180"/>
      <c r="C547" s="250"/>
      <c r="D547" s="250"/>
      <c r="E547" s="250"/>
      <c r="F547" s="250"/>
      <c r="G547" s="282"/>
      <c r="H547" s="282"/>
      <c r="I547" s="282"/>
    </row>
    <row r="548" spans="1:9" s="260" customFormat="1" ht="12.75">
      <c r="A548" s="250"/>
      <c r="B548" s="180"/>
      <c r="C548" s="250"/>
      <c r="D548" s="250"/>
      <c r="E548" s="250"/>
      <c r="F548" s="250"/>
      <c r="G548" s="282"/>
      <c r="H548" s="282"/>
      <c r="I548" s="282"/>
    </row>
    <row r="549" spans="1:9" s="260" customFormat="1" ht="12.75">
      <c r="A549" s="250"/>
      <c r="B549" s="180"/>
      <c r="C549" s="250"/>
      <c r="D549" s="250"/>
      <c r="E549" s="250"/>
      <c r="F549" s="250"/>
      <c r="G549" s="282"/>
      <c r="H549" s="282"/>
      <c r="I549" s="282"/>
    </row>
    <row r="550" spans="1:9" s="260" customFormat="1" ht="12.75">
      <c r="A550" s="250"/>
      <c r="B550" s="180"/>
      <c r="C550" s="250"/>
      <c r="D550" s="250"/>
      <c r="E550" s="250"/>
      <c r="F550" s="250"/>
      <c r="G550" s="282"/>
      <c r="H550" s="282"/>
      <c r="I550" s="282"/>
    </row>
    <row r="551" spans="1:9" s="260" customFormat="1" ht="12.75">
      <c r="A551" s="250"/>
      <c r="B551" s="180"/>
      <c r="C551" s="250"/>
      <c r="D551" s="250"/>
      <c r="E551" s="250"/>
      <c r="F551" s="250"/>
      <c r="G551" s="282"/>
      <c r="H551" s="282"/>
      <c r="I551" s="282"/>
    </row>
    <row r="552" spans="1:9" s="260" customFormat="1" ht="12.75">
      <c r="A552" s="250"/>
      <c r="B552" s="180"/>
      <c r="C552" s="250"/>
      <c r="D552" s="250"/>
      <c r="E552" s="250"/>
      <c r="F552" s="250"/>
      <c r="G552" s="282"/>
      <c r="H552" s="282"/>
      <c r="I552" s="282"/>
    </row>
    <row r="553" spans="1:9" s="260" customFormat="1" ht="12.75">
      <c r="A553" s="250"/>
      <c r="B553" s="180"/>
      <c r="C553" s="250"/>
      <c r="D553" s="250"/>
      <c r="E553" s="250"/>
      <c r="F553" s="250"/>
      <c r="G553" s="282"/>
      <c r="H553" s="282"/>
      <c r="I553" s="282"/>
    </row>
    <row r="554" spans="1:9" s="260" customFormat="1" ht="12.75">
      <c r="A554" s="250"/>
      <c r="B554" s="180"/>
      <c r="C554" s="250"/>
      <c r="D554" s="250"/>
      <c r="E554" s="250"/>
      <c r="F554" s="250"/>
      <c r="G554" s="282"/>
      <c r="H554" s="282"/>
      <c r="I554" s="282"/>
    </row>
    <row r="555" spans="1:9" s="260" customFormat="1" ht="12.75">
      <c r="A555" s="250"/>
      <c r="B555" s="180"/>
      <c r="C555" s="250"/>
      <c r="D555" s="250"/>
      <c r="E555" s="250"/>
      <c r="F555" s="250"/>
      <c r="G555" s="282"/>
      <c r="H555" s="282"/>
      <c r="I555" s="282"/>
    </row>
    <row r="556" spans="1:9" s="260" customFormat="1" ht="12.75">
      <c r="A556" s="250"/>
      <c r="B556" s="180"/>
      <c r="C556" s="250"/>
      <c r="D556" s="250"/>
      <c r="E556" s="250"/>
      <c r="F556" s="250"/>
      <c r="G556" s="282"/>
      <c r="H556" s="282"/>
      <c r="I556" s="282"/>
    </row>
    <row r="557" spans="1:9" s="260" customFormat="1" ht="12.75">
      <c r="A557" s="250"/>
      <c r="B557" s="180"/>
      <c r="C557" s="250"/>
      <c r="D557" s="250"/>
      <c r="E557" s="250"/>
      <c r="F557" s="250"/>
      <c r="G557" s="282"/>
      <c r="H557" s="282"/>
      <c r="I557" s="282"/>
    </row>
    <row r="558" spans="1:9" s="260" customFormat="1" ht="12.75">
      <c r="A558" s="250"/>
      <c r="B558" s="180"/>
      <c r="C558" s="250"/>
      <c r="D558" s="250"/>
      <c r="E558" s="250"/>
      <c r="F558" s="250"/>
      <c r="G558" s="282"/>
      <c r="H558" s="282"/>
      <c r="I558" s="282"/>
    </row>
    <row r="559" spans="1:9" s="260" customFormat="1" ht="12.75">
      <c r="A559" s="250"/>
      <c r="B559" s="180"/>
      <c r="C559" s="250"/>
      <c r="D559" s="250"/>
      <c r="E559" s="250"/>
      <c r="F559" s="250"/>
      <c r="G559" s="282"/>
      <c r="H559" s="282"/>
      <c r="I559" s="282"/>
    </row>
    <row r="560" spans="1:9" s="260" customFormat="1" ht="12.75">
      <c r="A560" s="250"/>
      <c r="B560" s="180"/>
      <c r="C560" s="250"/>
      <c r="D560" s="250"/>
      <c r="E560" s="250"/>
      <c r="F560" s="250"/>
      <c r="G560" s="282"/>
      <c r="H560" s="282"/>
      <c r="I560" s="282"/>
    </row>
    <row r="561" spans="1:9" s="260" customFormat="1" ht="12.75">
      <c r="A561" s="250"/>
      <c r="B561" s="180"/>
      <c r="C561" s="250"/>
      <c r="D561" s="250"/>
      <c r="E561" s="250"/>
      <c r="F561" s="250"/>
      <c r="G561" s="282"/>
      <c r="H561" s="282"/>
      <c r="I561" s="282"/>
    </row>
    <row r="562" spans="1:9" s="260" customFormat="1" ht="12.75">
      <c r="A562" s="250"/>
      <c r="B562" s="180"/>
      <c r="C562" s="250"/>
      <c r="D562" s="250"/>
      <c r="E562" s="250"/>
      <c r="F562" s="250"/>
      <c r="G562" s="282"/>
      <c r="H562" s="282"/>
      <c r="I562" s="282"/>
    </row>
    <row r="563" spans="1:9" s="260" customFormat="1" ht="12.75">
      <c r="A563" s="250"/>
      <c r="B563" s="180"/>
      <c r="C563" s="250"/>
      <c r="D563" s="250"/>
      <c r="E563" s="250"/>
      <c r="F563" s="250"/>
      <c r="G563" s="282"/>
      <c r="H563" s="282"/>
      <c r="I563" s="282"/>
    </row>
    <row r="564" spans="1:9" s="260" customFormat="1" ht="12.75">
      <c r="A564" s="250"/>
      <c r="B564" s="180"/>
      <c r="C564" s="250"/>
      <c r="D564" s="250"/>
      <c r="E564" s="250"/>
      <c r="F564" s="250"/>
      <c r="G564" s="282"/>
      <c r="H564" s="282"/>
      <c r="I564" s="282"/>
    </row>
    <row r="565" spans="1:9" s="260" customFormat="1" ht="12.75">
      <c r="A565" s="250"/>
      <c r="B565" s="180"/>
      <c r="C565" s="250"/>
      <c r="D565" s="250"/>
      <c r="E565" s="250"/>
      <c r="F565" s="250"/>
      <c r="G565" s="282"/>
      <c r="H565" s="282"/>
      <c r="I565" s="282"/>
    </row>
    <row r="566" spans="1:9" s="260" customFormat="1" ht="12.75">
      <c r="A566" s="250"/>
      <c r="B566" s="180"/>
      <c r="C566" s="250"/>
      <c r="D566" s="250"/>
      <c r="E566" s="250"/>
      <c r="F566" s="250"/>
      <c r="G566" s="282"/>
      <c r="H566" s="282"/>
      <c r="I566" s="282"/>
    </row>
    <row r="567" spans="1:9" s="260" customFormat="1" ht="12.75">
      <c r="A567" s="250"/>
      <c r="B567" s="180"/>
      <c r="C567" s="250"/>
      <c r="D567" s="250"/>
      <c r="E567" s="250"/>
      <c r="F567" s="250"/>
      <c r="G567" s="282"/>
      <c r="H567" s="282"/>
      <c r="I567" s="282"/>
    </row>
    <row r="568" spans="1:9" s="260" customFormat="1" ht="12.75">
      <c r="A568" s="250"/>
      <c r="B568" s="180"/>
      <c r="C568" s="250"/>
      <c r="D568" s="250"/>
      <c r="E568" s="250"/>
      <c r="F568" s="250"/>
      <c r="G568" s="282"/>
      <c r="H568" s="282"/>
      <c r="I568" s="282"/>
    </row>
    <row r="569" spans="1:9" s="260" customFormat="1" ht="12.75">
      <c r="A569" s="250"/>
      <c r="B569" s="180"/>
      <c r="C569" s="250"/>
      <c r="D569" s="250"/>
      <c r="E569" s="250"/>
      <c r="F569" s="250"/>
      <c r="G569" s="282"/>
      <c r="H569" s="282"/>
      <c r="I569" s="282"/>
    </row>
    <row r="570" spans="1:9" s="260" customFormat="1" ht="12.75">
      <c r="A570" s="250"/>
      <c r="B570" s="180"/>
      <c r="C570" s="250"/>
      <c r="D570" s="250"/>
      <c r="E570" s="250"/>
      <c r="F570" s="250"/>
      <c r="G570" s="282"/>
      <c r="H570" s="282"/>
      <c r="I570" s="282"/>
    </row>
    <row r="571" spans="1:9" s="260" customFormat="1" ht="12.75">
      <c r="A571" s="250"/>
      <c r="B571" s="180"/>
      <c r="C571" s="250"/>
      <c r="D571" s="250"/>
      <c r="E571" s="250"/>
      <c r="F571" s="250"/>
      <c r="G571" s="282"/>
      <c r="H571" s="282"/>
      <c r="I571" s="282"/>
    </row>
    <row r="572" spans="1:9" s="260" customFormat="1" ht="12.75">
      <c r="A572" s="250"/>
      <c r="B572" s="180"/>
      <c r="C572" s="250"/>
      <c r="D572" s="250"/>
      <c r="E572" s="250"/>
      <c r="F572" s="250"/>
      <c r="G572" s="282"/>
      <c r="H572" s="282"/>
      <c r="I572" s="282"/>
    </row>
    <row r="573" spans="1:9" s="260" customFormat="1" ht="12.75">
      <c r="A573" s="250"/>
      <c r="B573" s="180"/>
      <c r="C573" s="250"/>
      <c r="D573" s="250"/>
      <c r="E573" s="250"/>
      <c r="F573" s="250"/>
      <c r="G573" s="282"/>
      <c r="H573" s="282"/>
      <c r="I573" s="282"/>
    </row>
    <row r="574" spans="1:9" s="260" customFormat="1" ht="12.75">
      <c r="A574" s="250"/>
      <c r="B574" s="180"/>
      <c r="C574" s="250"/>
      <c r="D574" s="250"/>
      <c r="E574" s="250"/>
      <c r="F574" s="250"/>
      <c r="G574" s="282"/>
      <c r="H574" s="282"/>
      <c r="I574" s="282"/>
    </row>
    <row r="575" spans="1:9" s="260" customFormat="1" ht="12.75">
      <c r="A575" s="250"/>
      <c r="B575" s="180"/>
      <c r="C575" s="250"/>
      <c r="D575" s="250"/>
      <c r="E575" s="250"/>
      <c r="F575" s="250"/>
      <c r="G575" s="282"/>
      <c r="H575" s="282"/>
      <c r="I575" s="282"/>
    </row>
    <row r="576" spans="1:9" s="260" customFormat="1" ht="12.75">
      <c r="A576" s="250"/>
      <c r="B576" s="180"/>
      <c r="C576" s="250"/>
      <c r="D576" s="250"/>
      <c r="E576" s="250"/>
      <c r="F576" s="250"/>
      <c r="G576" s="282"/>
      <c r="H576" s="282"/>
      <c r="I576" s="282"/>
    </row>
    <row r="577" spans="1:9" s="260" customFormat="1" ht="12.75">
      <c r="A577" s="250"/>
      <c r="B577" s="180"/>
      <c r="C577" s="250"/>
      <c r="D577" s="250"/>
      <c r="E577" s="250"/>
      <c r="F577" s="250"/>
      <c r="G577" s="282"/>
      <c r="H577" s="282"/>
      <c r="I577" s="282"/>
    </row>
    <row r="578" spans="1:9" s="260" customFormat="1" ht="12.75">
      <c r="A578" s="250"/>
      <c r="B578" s="180"/>
      <c r="C578" s="250"/>
      <c r="D578" s="250"/>
      <c r="E578" s="250"/>
      <c r="F578" s="250"/>
      <c r="G578" s="282"/>
      <c r="H578" s="282"/>
      <c r="I578" s="282"/>
    </row>
    <row r="579" spans="1:9" s="260" customFormat="1" ht="12.75">
      <c r="A579" s="250"/>
      <c r="B579" s="180"/>
      <c r="C579" s="250"/>
      <c r="D579" s="250"/>
      <c r="E579" s="250"/>
      <c r="F579" s="250"/>
      <c r="G579" s="282"/>
      <c r="H579" s="282"/>
      <c r="I579" s="282"/>
    </row>
    <row r="580" spans="1:9" s="260" customFormat="1" ht="12.75">
      <c r="A580" s="250"/>
      <c r="B580" s="180"/>
      <c r="C580" s="250"/>
      <c r="D580" s="250"/>
      <c r="E580" s="250"/>
      <c r="F580" s="250"/>
      <c r="G580" s="282"/>
      <c r="H580" s="282"/>
      <c r="I580" s="282"/>
    </row>
    <row r="581" spans="1:9" s="260" customFormat="1" ht="12.75">
      <c r="A581" s="250"/>
      <c r="B581" s="180"/>
      <c r="C581" s="250"/>
      <c r="D581" s="250"/>
      <c r="E581" s="250"/>
      <c r="F581" s="250"/>
      <c r="G581" s="282"/>
      <c r="H581" s="282"/>
      <c r="I581" s="282"/>
    </row>
  </sheetData>
  <sheetProtection/>
  <autoFilter ref="A8:I495"/>
  <mergeCells count="5">
    <mergeCell ref="F4:I4"/>
    <mergeCell ref="A6:I6"/>
    <mergeCell ref="A7:I7"/>
    <mergeCell ref="H1:I1"/>
    <mergeCell ref="H3:I3"/>
  </mergeCells>
  <printOptions/>
  <pageMargins left="0.7874015748031497" right="0.3937007874015748" top="0.1968503937007874" bottom="0.1968503937007874" header="0.5118110236220472" footer="0.5118110236220472"/>
  <pageSetup fitToHeight="0" fitToWidth="1" horizontalDpi="600" verticalDpi="600" orientation="portrait" paperSize="9" scale="77" r:id="rId1"/>
</worksheet>
</file>

<file path=xl/worksheets/sheet8.xml><?xml version="1.0" encoding="utf-8"?>
<worksheet xmlns="http://schemas.openxmlformats.org/spreadsheetml/2006/main" xmlns:r="http://schemas.openxmlformats.org/officeDocument/2006/relationships">
  <sheetPr>
    <tabColor theme="5" tint="0.5999900102615356"/>
    <pageSetUpPr fitToPage="1"/>
  </sheetPr>
  <dimension ref="A1:H651"/>
  <sheetViews>
    <sheetView view="pageBreakPreview" zoomScale="75" zoomScaleNormal="75" zoomScaleSheetLayoutView="75" zoomScalePageLayoutView="0" workbookViewId="0" topLeftCell="A1">
      <selection activeCell="A7" sqref="A7:H7"/>
    </sheetView>
  </sheetViews>
  <sheetFormatPr defaultColWidth="9.140625" defaultRowHeight="15"/>
  <cols>
    <col min="1" max="1" width="7.140625" style="286" customWidth="1"/>
    <col min="2" max="2" width="53.140625" style="287" customWidth="1"/>
    <col min="3" max="3" width="15.421875" style="288" customWidth="1"/>
    <col min="4" max="4" width="9.7109375" style="288" customWidth="1"/>
    <col min="5" max="5" width="9.140625" style="288" customWidth="1"/>
    <col min="6" max="6" width="15.00390625" style="288" customWidth="1"/>
    <col min="7" max="7" width="14.421875" style="288" customWidth="1"/>
    <col min="8" max="8" width="16.57421875" style="311" customWidth="1"/>
    <col min="9" max="16384" width="9.140625" style="289" customWidth="1"/>
  </cols>
  <sheetData>
    <row r="1" spans="5:8" ht="12.75">
      <c r="E1" s="206"/>
      <c r="F1" s="206"/>
      <c r="G1" s="476" t="s">
        <v>783</v>
      </c>
      <c r="H1" s="476"/>
    </row>
    <row r="2" spans="5:8" ht="12.75">
      <c r="E2" s="206"/>
      <c r="F2" s="206"/>
      <c r="G2" s="206"/>
      <c r="H2" s="343" t="s">
        <v>1523</v>
      </c>
    </row>
    <row r="3" spans="5:8" ht="12.75">
      <c r="E3" s="206"/>
      <c r="F3" s="206"/>
      <c r="G3" s="477" t="s">
        <v>422</v>
      </c>
      <c r="H3" s="477"/>
    </row>
    <row r="4" spans="5:8" ht="12.75">
      <c r="E4" s="463" t="s">
        <v>1527</v>
      </c>
      <c r="F4" s="463"/>
      <c r="G4" s="463"/>
      <c r="H4" s="463"/>
    </row>
    <row r="6" spans="3:8" ht="12.75">
      <c r="C6" s="290"/>
      <c r="D6" s="290"/>
      <c r="E6" s="290"/>
      <c r="F6" s="290"/>
      <c r="G6" s="290"/>
      <c r="H6" s="291"/>
    </row>
    <row r="7" spans="1:8" ht="43.5" customHeight="1">
      <c r="A7" s="475" t="s">
        <v>1607</v>
      </c>
      <c r="B7" s="475"/>
      <c r="C7" s="475"/>
      <c r="D7" s="475"/>
      <c r="E7" s="475"/>
      <c r="F7" s="475"/>
      <c r="G7" s="475"/>
      <c r="H7" s="475"/>
    </row>
    <row r="8" spans="1:8" ht="12.75">
      <c r="A8" s="292"/>
      <c r="B8" s="293"/>
      <c r="C8" s="293"/>
      <c r="D8" s="293"/>
      <c r="E8" s="293"/>
      <c r="F8" s="294"/>
      <c r="G8" s="294"/>
      <c r="H8" s="294"/>
    </row>
    <row r="9" ht="12.75">
      <c r="H9" s="208" t="s">
        <v>378</v>
      </c>
    </row>
    <row r="10" spans="1:8" ht="25.5">
      <c r="A10" s="295" t="s">
        <v>930</v>
      </c>
      <c r="B10" s="295" t="s">
        <v>850</v>
      </c>
      <c r="C10" s="157" t="s">
        <v>851</v>
      </c>
      <c r="D10" s="157" t="s">
        <v>852</v>
      </c>
      <c r="E10" s="157" t="s">
        <v>853</v>
      </c>
      <c r="F10" s="217" t="s">
        <v>1463</v>
      </c>
      <c r="G10" s="217" t="s">
        <v>1464</v>
      </c>
      <c r="H10" s="217" t="s">
        <v>1522</v>
      </c>
    </row>
    <row r="11" spans="1:8" ht="12.75">
      <c r="A11" s="174"/>
      <c r="B11" s="157" t="s">
        <v>931</v>
      </c>
      <c r="C11" s="157" t="s">
        <v>934</v>
      </c>
      <c r="D11" s="157" t="s">
        <v>936</v>
      </c>
      <c r="E11" s="157" t="s">
        <v>602</v>
      </c>
      <c r="F11" s="157" t="s">
        <v>603</v>
      </c>
      <c r="G11" s="157" t="s">
        <v>604</v>
      </c>
      <c r="H11" s="222">
        <v>7</v>
      </c>
    </row>
    <row r="12" spans="1:8" s="297" customFormat="1" ht="25.5">
      <c r="A12" s="174" t="s">
        <v>931</v>
      </c>
      <c r="B12" s="272" t="s">
        <v>31</v>
      </c>
      <c r="C12" s="226" t="s">
        <v>121</v>
      </c>
      <c r="D12" s="226" t="s">
        <v>854</v>
      </c>
      <c r="E12" s="226" t="s">
        <v>854</v>
      </c>
      <c r="F12" s="296">
        <f>F13+F45+F86+F97+F123</f>
        <v>320191491</v>
      </c>
      <c r="G12" s="296">
        <f>G13+G45+G86+G97+G123</f>
        <v>295578398</v>
      </c>
      <c r="H12" s="296">
        <f>H13+H45+H86+H97+H123</f>
        <v>293017191</v>
      </c>
    </row>
    <row r="13" spans="1:8" s="297" customFormat="1" ht="12.75">
      <c r="A13" s="174" t="s">
        <v>934</v>
      </c>
      <c r="B13" s="298" t="s">
        <v>60</v>
      </c>
      <c r="C13" s="226" t="s">
        <v>141</v>
      </c>
      <c r="D13" s="226" t="s">
        <v>854</v>
      </c>
      <c r="E13" s="226" t="s">
        <v>854</v>
      </c>
      <c r="F13" s="296">
        <f>F20+F25+F34+F40+F14</f>
        <v>68694061</v>
      </c>
      <c r="G13" s="296">
        <f>G20+G25+G34+G40+G14</f>
        <v>64627100</v>
      </c>
      <c r="H13" s="296">
        <f>H20+H25+H34+H40+H14</f>
        <v>63627100</v>
      </c>
    </row>
    <row r="14" spans="1:8" ht="153">
      <c r="A14" s="174" t="s">
        <v>936</v>
      </c>
      <c r="B14" s="232" t="s">
        <v>763</v>
      </c>
      <c r="C14" s="224" t="s">
        <v>764</v>
      </c>
      <c r="D14" s="224"/>
      <c r="E14" s="174"/>
      <c r="F14" s="299">
        <f aca="true" t="shared" si="0" ref="F14:H16">F15</f>
        <v>16095600</v>
      </c>
      <c r="G14" s="299">
        <f t="shared" si="0"/>
        <v>16095600</v>
      </c>
      <c r="H14" s="299">
        <f t="shared" si="0"/>
        <v>16095600</v>
      </c>
    </row>
    <row r="15" spans="1:8" ht="25.5">
      <c r="A15" s="174" t="s">
        <v>602</v>
      </c>
      <c r="B15" s="232" t="s">
        <v>443</v>
      </c>
      <c r="C15" s="224" t="s">
        <v>764</v>
      </c>
      <c r="D15" s="224" t="s">
        <v>836</v>
      </c>
      <c r="E15" s="174" t="s">
        <v>854</v>
      </c>
      <c r="F15" s="299">
        <f t="shared" si="0"/>
        <v>16095600</v>
      </c>
      <c r="G15" s="299">
        <f t="shared" si="0"/>
        <v>16095600</v>
      </c>
      <c r="H15" s="299">
        <f t="shared" si="0"/>
        <v>16095600</v>
      </c>
    </row>
    <row r="16" spans="1:8" ht="12.75">
      <c r="A16" s="174" t="s">
        <v>603</v>
      </c>
      <c r="B16" s="232" t="s">
        <v>444</v>
      </c>
      <c r="C16" s="224" t="s">
        <v>764</v>
      </c>
      <c r="D16" s="224" t="s">
        <v>837</v>
      </c>
      <c r="E16" s="174" t="s">
        <v>854</v>
      </c>
      <c r="F16" s="299">
        <f t="shared" si="0"/>
        <v>16095600</v>
      </c>
      <c r="G16" s="299">
        <f t="shared" si="0"/>
        <v>16095600</v>
      </c>
      <c r="H16" s="299">
        <f t="shared" si="0"/>
        <v>16095600</v>
      </c>
    </row>
    <row r="17" spans="1:8" ht="12.75">
      <c r="A17" s="174" t="s">
        <v>604</v>
      </c>
      <c r="B17" s="263" t="s">
        <v>601</v>
      </c>
      <c r="C17" s="224" t="s">
        <v>764</v>
      </c>
      <c r="D17" s="174" t="s">
        <v>837</v>
      </c>
      <c r="E17" s="174" t="s">
        <v>25</v>
      </c>
      <c r="F17" s="299">
        <f>F18+F19</f>
        <v>16095600</v>
      </c>
      <c r="G17" s="299">
        <f>G18+G19</f>
        <v>16095600</v>
      </c>
      <c r="H17" s="299">
        <f>H18+H19</f>
        <v>16095600</v>
      </c>
    </row>
    <row r="18" spans="1:8" ht="12.75">
      <c r="A18" s="174" t="s">
        <v>605</v>
      </c>
      <c r="B18" s="236" t="s">
        <v>445</v>
      </c>
      <c r="C18" s="224" t="s">
        <v>764</v>
      </c>
      <c r="D18" s="174" t="s">
        <v>837</v>
      </c>
      <c r="E18" s="174" t="s">
        <v>392</v>
      </c>
      <c r="F18" s="230">
        <v>11251865</v>
      </c>
      <c r="G18" s="230">
        <v>11251865</v>
      </c>
      <c r="H18" s="230">
        <v>11251865</v>
      </c>
    </row>
    <row r="19" spans="1:8" ht="12.75">
      <c r="A19" s="174" t="s">
        <v>606</v>
      </c>
      <c r="B19" s="232" t="s">
        <v>415</v>
      </c>
      <c r="C19" s="224" t="s">
        <v>764</v>
      </c>
      <c r="D19" s="174" t="s">
        <v>837</v>
      </c>
      <c r="E19" s="174" t="s">
        <v>393</v>
      </c>
      <c r="F19" s="230">
        <v>4843735</v>
      </c>
      <c r="G19" s="230">
        <v>4843735</v>
      </c>
      <c r="H19" s="230">
        <v>4843735</v>
      </c>
    </row>
    <row r="20" spans="1:8" s="297" customFormat="1" ht="114.75">
      <c r="A20" s="174" t="s">
        <v>607</v>
      </c>
      <c r="B20" s="160" t="s">
        <v>827</v>
      </c>
      <c r="C20" s="224" t="s">
        <v>160</v>
      </c>
      <c r="D20" s="174" t="s">
        <v>854</v>
      </c>
      <c r="E20" s="174" t="s">
        <v>854</v>
      </c>
      <c r="F20" s="299">
        <f aca="true" t="shared" si="1" ref="F20:H23">F21</f>
        <v>220800</v>
      </c>
      <c r="G20" s="299">
        <f t="shared" si="1"/>
        <v>220800</v>
      </c>
      <c r="H20" s="299">
        <f t="shared" si="1"/>
        <v>220800</v>
      </c>
    </row>
    <row r="21" spans="1:8" s="297" customFormat="1" ht="25.5">
      <c r="A21" s="174" t="s">
        <v>608</v>
      </c>
      <c r="B21" s="232" t="s">
        <v>443</v>
      </c>
      <c r="C21" s="224" t="s">
        <v>160</v>
      </c>
      <c r="D21" s="174" t="s">
        <v>836</v>
      </c>
      <c r="E21" s="174" t="s">
        <v>854</v>
      </c>
      <c r="F21" s="299">
        <f t="shared" si="1"/>
        <v>220800</v>
      </c>
      <c r="G21" s="299">
        <f t="shared" si="1"/>
        <v>220800</v>
      </c>
      <c r="H21" s="299">
        <f t="shared" si="1"/>
        <v>220800</v>
      </c>
    </row>
    <row r="22" spans="1:8" s="297" customFormat="1" ht="12.75">
      <c r="A22" s="174" t="s">
        <v>609</v>
      </c>
      <c r="B22" s="232" t="s">
        <v>444</v>
      </c>
      <c r="C22" s="224" t="s">
        <v>160</v>
      </c>
      <c r="D22" s="174" t="s">
        <v>837</v>
      </c>
      <c r="E22" s="174" t="s">
        <v>854</v>
      </c>
      <c r="F22" s="299">
        <f t="shared" si="1"/>
        <v>220800</v>
      </c>
      <c r="G22" s="299">
        <f t="shared" si="1"/>
        <v>220800</v>
      </c>
      <c r="H22" s="299">
        <f t="shared" si="1"/>
        <v>220800</v>
      </c>
    </row>
    <row r="23" spans="1:8" s="297" customFormat="1" ht="12.75">
      <c r="A23" s="174" t="s">
        <v>610</v>
      </c>
      <c r="B23" s="232" t="s">
        <v>417</v>
      </c>
      <c r="C23" s="224" t="s">
        <v>160</v>
      </c>
      <c r="D23" s="174" t="s">
        <v>837</v>
      </c>
      <c r="E23" s="174" t="s">
        <v>28</v>
      </c>
      <c r="F23" s="299">
        <f t="shared" si="1"/>
        <v>220800</v>
      </c>
      <c r="G23" s="299">
        <f t="shared" si="1"/>
        <v>220800</v>
      </c>
      <c r="H23" s="299">
        <f t="shared" si="1"/>
        <v>220800</v>
      </c>
    </row>
    <row r="24" spans="1:8" s="297" customFormat="1" ht="12.75">
      <c r="A24" s="174" t="s">
        <v>404</v>
      </c>
      <c r="B24" s="232" t="s">
        <v>855</v>
      </c>
      <c r="C24" s="224" t="s">
        <v>160</v>
      </c>
      <c r="D24" s="174" t="s">
        <v>837</v>
      </c>
      <c r="E24" s="174" t="s">
        <v>399</v>
      </c>
      <c r="F24" s="230">
        <v>220800</v>
      </c>
      <c r="G24" s="230">
        <v>220800</v>
      </c>
      <c r="H24" s="230">
        <v>220800</v>
      </c>
    </row>
    <row r="25" spans="1:8" s="297" customFormat="1" ht="76.5">
      <c r="A25" s="174" t="s">
        <v>611</v>
      </c>
      <c r="B25" s="232" t="s">
        <v>828</v>
      </c>
      <c r="C25" s="265" t="s">
        <v>162</v>
      </c>
      <c r="D25" s="174" t="s">
        <v>854</v>
      </c>
      <c r="E25" s="174" t="s">
        <v>854</v>
      </c>
      <c r="F25" s="299">
        <f>F30+F26</f>
        <v>2413000</v>
      </c>
      <c r="G25" s="299">
        <f>G30+G26</f>
        <v>2413000</v>
      </c>
      <c r="H25" s="299">
        <f>H30+H26</f>
        <v>2413000</v>
      </c>
    </row>
    <row r="26" spans="1:8" s="297" customFormat="1" ht="38.25">
      <c r="A26" s="174" t="s">
        <v>612</v>
      </c>
      <c r="B26" s="232" t="s">
        <v>1278</v>
      </c>
      <c r="C26" s="265" t="s">
        <v>162</v>
      </c>
      <c r="D26" s="174" t="s">
        <v>183</v>
      </c>
      <c r="E26" s="174"/>
      <c r="F26" s="299">
        <f aca="true" t="shared" si="2" ref="F26:G28">F27</f>
        <v>47300</v>
      </c>
      <c r="G26" s="299">
        <f t="shared" si="2"/>
        <v>47300</v>
      </c>
      <c r="H26" s="299">
        <f>H27</f>
        <v>47300</v>
      </c>
    </row>
    <row r="27" spans="1:8" s="297" customFormat="1" ht="25.5">
      <c r="A27" s="174" t="s">
        <v>613</v>
      </c>
      <c r="B27" s="232" t="s">
        <v>516</v>
      </c>
      <c r="C27" s="265" t="s">
        <v>162</v>
      </c>
      <c r="D27" s="174" t="s">
        <v>938</v>
      </c>
      <c r="E27" s="174"/>
      <c r="F27" s="299">
        <f t="shared" si="2"/>
        <v>47300</v>
      </c>
      <c r="G27" s="299">
        <f t="shared" si="2"/>
        <v>47300</v>
      </c>
      <c r="H27" s="299">
        <f>H28</f>
        <v>47300</v>
      </c>
    </row>
    <row r="28" spans="1:8" s="297" customFormat="1" ht="12.75">
      <c r="A28" s="174" t="s">
        <v>614</v>
      </c>
      <c r="B28" s="232" t="s">
        <v>417</v>
      </c>
      <c r="C28" s="265" t="s">
        <v>162</v>
      </c>
      <c r="D28" s="174" t="s">
        <v>938</v>
      </c>
      <c r="E28" s="174" t="s">
        <v>28</v>
      </c>
      <c r="F28" s="299">
        <f t="shared" si="2"/>
        <v>47300</v>
      </c>
      <c r="G28" s="299">
        <f t="shared" si="2"/>
        <v>47300</v>
      </c>
      <c r="H28" s="299">
        <f>H29</f>
        <v>47300</v>
      </c>
    </row>
    <row r="29" spans="1:8" s="297" customFormat="1" ht="12.75">
      <c r="A29" s="174" t="s">
        <v>615</v>
      </c>
      <c r="B29" s="159" t="s">
        <v>483</v>
      </c>
      <c r="C29" s="265" t="s">
        <v>162</v>
      </c>
      <c r="D29" s="174" t="s">
        <v>938</v>
      </c>
      <c r="E29" s="174" t="s">
        <v>19</v>
      </c>
      <c r="F29" s="230">
        <v>47300</v>
      </c>
      <c r="G29" s="230">
        <v>47300</v>
      </c>
      <c r="H29" s="230">
        <v>47300</v>
      </c>
    </row>
    <row r="30" spans="1:8" s="297" customFormat="1" ht="12.75">
      <c r="A30" s="174" t="s">
        <v>631</v>
      </c>
      <c r="B30" s="232" t="s">
        <v>61</v>
      </c>
      <c r="C30" s="265" t="s">
        <v>162</v>
      </c>
      <c r="D30" s="174" t="s">
        <v>211</v>
      </c>
      <c r="E30" s="174" t="s">
        <v>854</v>
      </c>
      <c r="F30" s="299">
        <f aca="true" t="shared" si="3" ref="F30:G32">F31</f>
        <v>2365700</v>
      </c>
      <c r="G30" s="299">
        <f t="shared" si="3"/>
        <v>2365700</v>
      </c>
      <c r="H30" s="299">
        <f>H31</f>
        <v>2365700</v>
      </c>
    </row>
    <row r="31" spans="1:8" s="297" customFormat="1" ht="25.5">
      <c r="A31" s="174" t="s">
        <v>632</v>
      </c>
      <c r="B31" s="232" t="s">
        <v>439</v>
      </c>
      <c r="C31" s="265" t="s">
        <v>162</v>
      </c>
      <c r="D31" s="174" t="s">
        <v>212</v>
      </c>
      <c r="E31" s="174" t="s">
        <v>854</v>
      </c>
      <c r="F31" s="299">
        <f t="shared" si="3"/>
        <v>2365700</v>
      </c>
      <c r="G31" s="299">
        <f t="shared" si="3"/>
        <v>2365700</v>
      </c>
      <c r="H31" s="299">
        <f>H32</f>
        <v>2365700</v>
      </c>
    </row>
    <row r="32" spans="1:8" s="297" customFormat="1" ht="12.75">
      <c r="A32" s="174" t="s">
        <v>633</v>
      </c>
      <c r="B32" s="232" t="s">
        <v>417</v>
      </c>
      <c r="C32" s="265" t="s">
        <v>162</v>
      </c>
      <c r="D32" s="174" t="s">
        <v>212</v>
      </c>
      <c r="E32" s="174" t="s">
        <v>28</v>
      </c>
      <c r="F32" s="299">
        <f t="shared" si="3"/>
        <v>2365700</v>
      </c>
      <c r="G32" s="299">
        <f t="shared" si="3"/>
        <v>2365700</v>
      </c>
      <c r="H32" s="299">
        <f>H33</f>
        <v>2365700</v>
      </c>
    </row>
    <row r="33" spans="1:8" s="297" customFormat="1" ht="12.75">
      <c r="A33" s="174" t="s">
        <v>405</v>
      </c>
      <c r="B33" s="159" t="s">
        <v>483</v>
      </c>
      <c r="C33" s="265" t="s">
        <v>162</v>
      </c>
      <c r="D33" s="174" t="s">
        <v>212</v>
      </c>
      <c r="E33" s="174" t="s">
        <v>19</v>
      </c>
      <c r="F33" s="230">
        <v>2365700</v>
      </c>
      <c r="G33" s="230">
        <v>2365700</v>
      </c>
      <c r="H33" s="230">
        <v>2365700</v>
      </c>
    </row>
    <row r="34" spans="1:8" ht="153">
      <c r="A34" s="174" t="s">
        <v>636</v>
      </c>
      <c r="B34" s="232" t="s">
        <v>762</v>
      </c>
      <c r="C34" s="265" t="s">
        <v>142</v>
      </c>
      <c r="D34" s="174" t="s">
        <v>854</v>
      </c>
      <c r="E34" s="174" t="s">
        <v>854</v>
      </c>
      <c r="F34" s="299">
        <f aca="true" t="shared" si="4" ref="F34:H36">F35</f>
        <v>24897700</v>
      </c>
      <c r="G34" s="299">
        <f t="shared" si="4"/>
        <v>24897700</v>
      </c>
      <c r="H34" s="299">
        <f t="shared" si="4"/>
        <v>24897700</v>
      </c>
    </row>
    <row r="35" spans="1:8" ht="25.5">
      <c r="A35" s="174" t="s">
        <v>1045</v>
      </c>
      <c r="B35" s="232" t="s">
        <v>443</v>
      </c>
      <c r="C35" s="265" t="s">
        <v>142</v>
      </c>
      <c r="D35" s="265" t="s">
        <v>836</v>
      </c>
      <c r="E35" s="174" t="s">
        <v>854</v>
      </c>
      <c r="F35" s="299">
        <f t="shared" si="4"/>
        <v>24897700</v>
      </c>
      <c r="G35" s="299">
        <f t="shared" si="4"/>
        <v>24897700</v>
      </c>
      <c r="H35" s="299">
        <f t="shared" si="4"/>
        <v>24897700</v>
      </c>
    </row>
    <row r="36" spans="1:8" ht="12.75">
      <c r="A36" s="174" t="s">
        <v>1046</v>
      </c>
      <c r="B36" s="232" t="s">
        <v>444</v>
      </c>
      <c r="C36" s="265" t="s">
        <v>142</v>
      </c>
      <c r="D36" s="174" t="s">
        <v>837</v>
      </c>
      <c r="E36" s="174" t="s">
        <v>854</v>
      </c>
      <c r="F36" s="299">
        <f t="shared" si="4"/>
        <v>24897700</v>
      </c>
      <c r="G36" s="299">
        <f t="shared" si="4"/>
        <v>24897700</v>
      </c>
      <c r="H36" s="299">
        <f t="shared" si="4"/>
        <v>24897700</v>
      </c>
    </row>
    <row r="37" spans="1:8" ht="12.75">
      <c r="A37" s="174" t="s">
        <v>1047</v>
      </c>
      <c r="B37" s="263" t="s">
        <v>601</v>
      </c>
      <c r="C37" s="265" t="s">
        <v>142</v>
      </c>
      <c r="D37" s="174" t="s">
        <v>837</v>
      </c>
      <c r="E37" s="174" t="s">
        <v>25</v>
      </c>
      <c r="F37" s="299">
        <f>F38+F39</f>
        <v>24897700</v>
      </c>
      <c r="G37" s="299">
        <f>G38+G39</f>
        <v>24897700</v>
      </c>
      <c r="H37" s="299">
        <f>H38+H39</f>
        <v>24897700</v>
      </c>
    </row>
    <row r="38" spans="1:8" ht="12.75">
      <c r="A38" s="174" t="s">
        <v>944</v>
      </c>
      <c r="B38" s="236" t="s">
        <v>445</v>
      </c>
      <c r="C38" s="265" t="s">
        <v>142</v>
      </c>
      <c r="D38" s="174" t="s">
        <v>837</v>
      </c>
      <c r="E38" s="174" t="s">
        <v>392</v>
      </c>
      <c r="F38" s="230">
        <v>18417730</v>
      </c>
      <c r="G38" s="230">
        <v>18417730</v>
      </c>
      <c r="H38" s="230">
        <v>18417730</v>
      </c>
    </row>
    <row r="39" spans="1:8" ht="12.75">
      <c r="A39" s="174" t="s">
        <v>797</v>
      </c>
      <c r="B39" s="232" t="s">
        <v>415</v>
      </c>
      <c r="C39" s="265" t="s">
        <v>142</v>
      </c>
      <c r="D39" s="174" t="s">
        <v>837</v>
      </c>
      <c r="E39" s="174" t="s">
        <v>393</v>
      </c>
      <c r="F39" s="230">
        <v>6479970</v>
      </c>
      <c r="G39" s="230">
        <v>6479970</v>
      </c>
      <c r="H39" s="230">
        <v>6479970</v>
      </c>
    </row>
    <row r="40" spans="1:8" ht="51">
      <c r="A40" s="174" t="s">
        <v>406</v>
      </c>
      <c r="B40" s="232" t="s">
        <v>730</v>
      </c>
      <c r="C40" s="224" t="s">
        <v>143</v>
      </c>
      <c r="D40" s="174" t="s">
        <v>854</v>
      </c>
      <c r="E40" s="174" t="s">
        <v>854</v>
      </c>
      <c r="F40" s="299">
        <f aca="true" t="shared" si="5" ref="F40:H43">F41</f>
        <v>25066961</v>
      </c>
      <c r="G40" s="299">
        <f t="shared" si="5"/>
        <v>21000000</v>
      </c>
      <c r="H40" s="299">
        <f t="shared" si="5"/>
        <v>20000000</v>
      </c>
    </row>
    <row r="41" spans="1:8" ht="25.5">
      <c r="A41" s="174" t="s">
        <v>407</v>
      </c>
      <c r="B41" s="232" t="s">
        <v>443</v>
      </c>
      <c r="C41" s="224" t="s">
        <v>143</v>
      </c>
      <c r="D41" s="174" t="s">
        <v>836</v>
      </c>
      <c r="E41" s="174" t="s">
        <v>854</v>
      </c>
      <c r="F41" s="299">
        <f t="shared" si="5"/>
        <v>25066961</v>
      </c>
      <c r="G41" s="299">
        <f t="shared" si="5"/>
        <v>21000000</v>
      </c>
      <c r="H41" s="299">
        <f t="shared" si="5"/>
        <v>20000000</v>
      </c>
    </row>
    <row r="42" spans="1:8" ht="12.75">
      <c r="A42" s="174" t="s">
        <v>408</v>
      </c>
      <c r="B42" s="232" t="s">
        <v>444</v>
      </c>
      <c r="C42" s="224" t="s">
        <v>143</v>
      </c>
      <c r="D42" s="174" t="s">
        <v>837</v>
      </c>
      <c r="E42" s="174" t="s">
        <v>854</v>
      </c>
      <c r="F42" s="299">
        <f t="shared" si="5"/>
        <v>25066961</v>
      </c>
      <c r="G42" s="299">
        <f t="shared" si="5"/>
        <v>21000000</v>
      </c>
      <c r="H42" s="299">
        <f t="shared" si="5"/>
        <v>20000000</v>
      </c>
    </row>
    <row r="43" spans="1:8" ht="12.75">
      <c r="A43" s="174" t="s">
        <v>409</v>
      </c>
      <c r="B43" s="263" t="s">
        <v>601</v>
      </c>
      <c r="C43" s="224" t="s">
        <v>143</v>
      </c>
      <c r="D43" s="174" t="s">
        <v>837</v>
      </c>
      <c r="E43" s="174" t="s">
        <v>25</v>
      </c>
      <c r="F43" s="299">
        <f t="shared" si="5"/>
        <v>25066961</v>
      </c>
      <c r="G43" s="299">
        <f t="shared" si="5"/>
        <v>21000000</v>
      </c>
      <c r="H43" s="299">
        <f t="shared" si="5"/>
        <v>20000000</v>
      </c>
    </row>
    <row r="44" spans="1:8" ht="12.75">
      <c r="A44" s="174" t="s">
        <v>410</v>
      </c>
      <c r="B44" s="236" t="s">
        <v>445</v>
      </c>
      <c r="C44" s="224" t="s">
        <v>143</v>
      </c>
      <c r="D44" s="174" t="s">
        <v>837</v>
      </c>
      <c r="E44" s="174" t="s">
        <v>392</v>
      </c>
      <c r="F44" s="230">
        <v>25066961</v>
      </c>
      <c r="G44" s="230">
        <v>21000000</v>
      </c>
      <c r="H44" s="230">
        <v>20000000</v>
      </c>
    </row>
    <row r="45" spans="1:8" s="297" customFormat="1" ht="12.75">
      <c r="A45" s="174" t="s">
        <v>498</v>
      </c>
      <c r="B45" s="238" t="s">
        <v>700</v>
      </c>
      <c r="C45" s="226" t="s">
        <v>144</v>
      </c>
      <c r="D45" s="226" t="s">
        <v>854</v>
      </c>
      <c r="E45" s="226" t="s">
        <v>854</v>
      </c>
      <c r="F45" s="296">
        <f>F51+F56+F66+F71+F76+F61+F46+F81</f>
        <v>216331754</v>
      </c>
      <c r="G45" s="296">
        <f>G51+G56+G66+G71+G76+G61+G46+G81</f>
        <v>203092500</v>
      </c>
      <c r="H45" s="296">
        <f>H51+H56+H66+H71+H76+H61+H46+H81</f>
        <v>200642300</v>
      </c>
    </row>
    <row r="46" spans="1:8" ht="153">
      <c r="A46" s="174" t="s">
        <v>411</v>
      </c>
      <c r="B46" s="232" t="s">
        <v>765</v>
      </c>
      <c r="C46" s="224" t="s">
        <v>767</v>
      </c>
      <c r="D46" s="174"/>
      <c r="E46" s="174"/>
      <c r="F46" s="299">
        <f aca="true" t="shared" si="6" ref="F46:H49">F47</f>
        <v>13937600</v>
      </c>
      <c r="G46" s="299">
        <f t="shared" si="6"/>
        <v>13937600</v>
      </c>
      <c r="H46" s="299">
        <f t="shared" si="6"/>
        <v>13937600</v>
      </c>
    </row>
    <row r="47" spans="1:8" ht="25.5">
      <c r="A47" s="174" t="s">
        <v>412</v>
      </c>
      <c r="B47" s="232" t="s">
        <v>443</v>
      </c>
      <c r="C47" s="224" t="s">
        <v>767</v>
      </c>
      <c r="D47" s="174" t="s">
        <v>836</v>
      </c>
      <c r="E47" s="174" t="s">
        <v>854</v>
      </c>
      <c r="F47" s="299">
        <f t="shared" si="6"/>
        <v>13937600</v>
      </c>
      <c r="G47" s="299">
        <f t="shared" si="6"/>
        <v>13937600</v>
      </c>
      <c r="H47" s="299">
        <f t="shared" si="6"/>
        <v>13937600</v>
      </c>
    </row>
    <row r="48" spans="1:8" ht="12.75">
      <c r="A48" s="174" t="s">
        <v>413</v>
      </c>
      <c r="B48" s="232" t="s">
        <v>444</v>
      </c>
      <c r="C48" s="224" t="s">
        <v>767</v>
      </c>
      <c r="D48" s="174" t="s">
        <v>837</v>
      </c>
      <c r="E48" s="174"/>
      <c r="F48" s="299">
        <f t="shared" si="6"/>
        <v>13937600</v>
      </c>
      <c r="G48" s="299">
        <f t="shared" si="6"/>
        <v>13937600</v>
      </c>
      <c r="H48" s="299">
        <f t="shared" si="6"/>
        <v>13937600</v>
      </c>
    </row>
    <row r="49" spans="1:8" ht="12.75">
      <c r="A49" s="174" t="s">
        <v>414</v>
      </c>
      <c r="B49" s="263" t="s">
        <v>601</v>
      </c>
      <c r="C49" s="224" t="s">
        <v>767</v>
      </c>
      <c r="D49" s="174" t="s">
        <v>837</v>
      </c>
      <c r="E49" s="174" t="s">
        <v>25</v>
      </c>
      <c r="F49" s="299">
        <f t="shared" si="6"/>
        <v>13937600</v>
      </c>
      <c r="G49" s="299">
        <f t="shared" si="6"/>
        <v>13937600</v>
      </c>
      <c r="H49" s="299">
        <f t="shared" si="6"/>
        <v>13937600</v>
      </c>
    </row>
    <row r="50" spans="1:8" ht="12.75">
      <c r="A50" s="174" t="s">
        <v>499</v>
      </c>
      <c r="B50" s="232" t="s">
        <v>415</v>
      </c>
      <c r="C50" s="224" t="s">
        <v>767</v>
      </c>
      <c r="D50" s="174" t="s">
        <v>837</v>
      </c>
      <c r="E50" s="174" t="s">
        <v>393</v>
      </c>
      <c r="F50" s="230">
        <v>13937600</v>
      </c>
      <c r="G50" s="230">
        <v>13937600</v>
      </c>
      <c r="H50" s="230">
        <v>13937600</v>
      </c>
    </row>
    <row r="51" spans="1:8" ht="153">
      <c r="A51" s="174" t="s">
        <v>500</v>
      </c>
      <c r="B51" s="232" t="s">
        <v>766</v>
      </c>
      <c r="C51" s="265" t="s">
        <v>145</v>
      </c>
      <c r="D51" s="174"/>
      <c r="E51" s="174" t="s">
        <v>854</v>
      </c>
      <c r="F51" s="299">
        <f aca="true" t="shared" si="7" ref="F51:H54">F52</f>
        <v>113035500</v>
      </c>
      <c r="G51" s="299">
        <f t="shared" si="7"/>
        <v>113035500</v>
      </c>
      <c r="H51" s="299">
        <f t="shared" si="7"/>
        <v>113035500</v>
      </c>
    </row>
    <row r="52" spans="1:8" ht="25.5">
      <c r="A52" s="174" t="s">
        <v>501</v>
      </c>
      <c r="B52" s="232" t="s">
        <v>443</v>
      </c>
      <c r="C52" s="265" t="s">
        <v>145</v>
      </c>
      <c r="D52" s="174" t="s">
        <v>836</v>
      </c>
      <c r="E52" s="174" t="s">
        <v>854</v>
      </c>
      <c r="F52" s="299">
        <f t="shared" si="7"/>
        <v>113035500</v>
      </c>
      <c r="G52" s="299">
        <f t="shared" si="7"/>
        <v>113035500</v>
      </c>
      <c r="H52" s="299">
        <f t="shared" si="7"/>
        <v>113035500</v>
      </c>
    </row>
    <row r="53" spans="1:8" ht="12.75">
      <c r="A53" s="174" t="s">
        <v>34</v>
      </c>
      <c r="B53" s="232" t="s">
        <v>444</v>
      </c>
      <c r="C53" s="265" t="s">
        <v>145</v>
      </c>
      <c r="D53" s="174" t="s">
        <v>837</v>
      </c>
      <c r="E53" s="174"/>
      <c r="F53" s="299">
        <f t="shared" si="7"/>
        <v>113035500</v>
      </c>
      <c r="G53" s="299">
        <f t="shared" si="7"/>
        <v>113035500</v>
      </c>
      <c r="H53" s="299">
        <f t="shared" si="7"/>
        <v>113035500</v>
      </c>
    </row>
    <row r="54" spans="1:8" ht="12.75">
      <c r="A54" s="174" t="s">
        <v>35</v>
      </c>
      <c r="B54" s="263" t="s">
        <v>601</v>
      </c>
      <c r="C54" s="265" t="s">
        <v>145</v>
      </c>
      <c r="D54" s="174" t="s">
        <v>837</v>
      </c>
      <c r="E54" s="174" t="s">
        <v>25</v>
      </c>
      <c r="F54" s="299">
        <f t="shared" si="7"/>
        <v>113035500</v>
      </c>
      <c r="G54" s="299">
        <f t="shared" si="7"/>
        <v>113035500</v>
      </c>
      <c r="H54" s="299">
        <f t="shared" si="7"/>
        <v>113035500</v>
      </c>
    </row>
    <row r="55" spans="1:8" ht="12.75">
      <c r="A55" s="174" t="s">
        <v>36</v>
      </c>
      <c r="B55" s="232" t="s">
        <v>415</v>
      </c>
      <c r="C55" s="265" t="s">
        <v>145</v>
      </c>
      <c r="D55" s="174" t="s">
        <v>837</v>
      </c>
      <c r="E55" s="174" t="s">
        <v>393</v>
      </c>
      <c r="F55" s="230">
        <v>113035500</v>
      </c>
      <c r="G55" s="230">
        <v>113035500</v>
      </c>
      <c r="H55" s="230">
        <v>113035500</v>
      </c>
    </row>
    <row r="56" spans="1:8" ht="76.5">
      <c r="A56" s="174" t="s">
        <v>435</v>
      </c>
      <c r="B56" s="232" t="s">
        <v>814</v>
      </c>
      <c r="C56" s="224" t="s">
        <v>161</v>
      </c>
      <c r="D56" s="174"/>
      <c r="E56" s="174"/>
      <c r="F56" s="299">
        <f aca="true" t="shared" si="8" ref="F56:H59">F57</f>
        <v>9342400</v>
      </c>
      <c r="G56" s="299">
        <f t="shared" si="8"/>
        <v>9342400</v>
      </c>
      <c r="H56" s="299">
        <f t="shared" si="8"/>
        <v>9342400</v>
      </c>
    </row>
    <row r="57" spans="1:8" ht="25.5">
      <c r="A57" s="174" t="s">
        <v>377</v>
      </c>
      <c r="B57" s="232" t="s">
        <v>443</v>
      </c>
      <c r="C57" s="224" t="s">
        <v>161</v>
      </c>
      <c r="D57" s="174" t="s">
        <v>836</v>
      </c>
      <c r="E57" s="174"/>
      <c r="F57" s="299">
        <f t="shared" si="8"/>
        <v>9342400</v>
      </c>
      <c r="G57" s="299">
        <f t="shared" si="8"/>
        <v>9342400</v>
      </c>
      <c r="H57" s="299">
        <f t="shared" si="8"/>
        <v>9342400</v>
      </c>
    </row>
    <row r="58" spans="1:8" ht="12.75">
      <c r="A58" s="174" t="s">
        <v>988</v>
      </c>
      <c r="B58" s="232" t="s">
        <v>444</v>
      </c>
      <c r="C58" s="224" t="s">
        <v>161</v>
      </c>
      <c r="D58" s="174" t="s">
        <v>837</v>
      </c>
      <c r="E58" s="174"/>
      <c r="F58" s="299">
        <f t="shared" si="8"/>
        <v>9342400</v>
      </c>
      <c r="G58" s="299">
        <f t="shared" si="8"/>
        <v>9342400</v>
      </c>
      <c r="H58" s="299">
        <f t="shared" si="8"/>
        <v>9342400</v>
      </c>
    </row>
    <row r="59" spans="1:8" ht="12.75">
      <c r="A59" s="174" t="s">
        <v>989</v>
      </c>
      <c r="B59" s="232" t="s">
        <v>417</v>
      </c>
      <c r="C59" s="224" t="s">
        <v>161</v>
      </c>
      <c r="D59" s="174" t="s">
        <v>837</v>
      </c>
      <c r="E59" s="174" t="s">
        <v>28</v>
      </c>
      <c r="F59" s="299">
        <f t="shared" si="8"/>
        <v>9342400</v>
      </c>
      <c r="G59" s="299">
        <f t="shared" si="8"/>
        <v>9342400</v>
      </c>
      <c r="H59" s="299">
        <f t="shared" si="8"/>
        <v>9342400</v>
      </c>
    </row>
    <row r="60" spans="1:8" ht="12.75">
      <c r="A60" s="174" t="s">
        <v>990</v>
      </c>
      <c r="B60" s="232" t="s">
        <v>855</v>
      </c>
      <c r="C60" s="224" t="s">
        <v>161</v>
      </c>
      <c r="D60" s="174" t="s">
        <v>837</v>
      </c>
      <c r="E60" s="174" t="s">
        <v>399</v>
      </c>
      <c r="F60" s="230">
        <v>9342400</v>
      </c>
      <c r="G60" s="230">
        <v>9342400</v>
      </c>
      <c r="H60" s="230">
        <v>9342400</v>
      </c>
    </row>
    <row r="61" spans="1:8" ht="102">
      <c r="A61" s="174" t="s">
        <v>1549</v>
      </c>
      <c r="B61" s="232" t="s">
        <v>178</v>
      </c>
      <c r="C61" s="265" t="s">
        <v>146</v>
      </c>
      <c r="D61" s="174"/>
      <c r="E61" s="174"/>
      <c r="F61" s="299">
        <f aca="true" t="shared" si="9" ref="F61:H64">F62</f>
        <v>75400</v>
      </c>
      <c r="G61" s="299">
        <f t="shared" si="9"/>
        <v>75400</v>
      </c>
      <c r="H61" s="299">
        <f t="shared" si="9"/>
        <v>75400</v>
      </c>
    </row>
    <row r="62" spans="1:8" ht="25.5">
      <c r="A62" s="174" t="s">
        <v>1550</v>
      </c>
      <c r="B62" s="232" t="s">
        <v>443</v>
      </c>
      <c r="C62" s="265" t="s">
        <v>146</v>
      </c>
      <c r="D62" s="174" t="s">
        <v>836</v>
      </c>
      <c r="E62" s="174"/>
      <c r="F62" s="299">
        <f t="shared" si="9"/>
        <v>75400</v>
      </c>
      <c r="G62" s="299">
        <f t="shared" si="9"/>
        <v>75400</v>
      </c>
      <c r="H62" s="299">
        <f t="shared" si="9"/>
        <v>75400</v>
      </c>
    </row>
    <row r="63" spans="1:8" ht="12.75">
      <c r="A63" s="174" t="s">
        <v>1551</v>
      </c>
      <c r="B63" s="232" t="s">
        <v>444</v>
      </c>
      <c r="C63" s="265" t="s">
        <v>146</v>
      </c>
      <c r="D63" s="174" t="s">
        <v>837</v>
      </c>
      <c r="E63" s="174"/>
      <c r="F63" s="299">
        <f t="shared" si="9"/>
        <v>75400</v>
      </c>
      <c r="G63" s="299">
        <f t="shared" si="9"/>
        <v>75400</v>
      </c>
      <c r="H63" s="299">
        <f t="shared" si="9"/>
        <v>75400</v>
      </c>
    </row>
    <row r="64" spans="1:8" ht="12.75">
      <c r="A64" s="174" t="s">
        <v>215</v>
      </c>
      <c r="B64" s="263" t="s">
        <v>601</v>
      </c>
      <c r="C64" s="265" t="s">
        <v>146</v>
      </c>
      <c r="D64" s="174" t="s">
        <v>837</v>
      </c>
      <c r="E64" s="174" t="s">
        <v>25</v>
      </c>
      <c r="F64" s="299">
        <f t="shared" si="9"/>
        <v>75400</v>
      </c>
      <c r="G64" s="299">
        <f t="shared" si="9"/>
        <v>75400</v>
      </c>
      <c r="H64" s="299">
        <f t="shared" si="9"/>
        <v>75400</v>
      </c>
    </row>
    <row r="65" spans="1:8" ht="12.75">
      <c r="A65" s="174" t="s">
        <v>1052</v>
      </c>
      <c r="B65" s="232" t="s">
        <v>415</v>
      </c>
      <c r="C65" s="265" t="s">
        <v>146</v>
      </c>
      <c r="D65" s="174" t="s">
        <v>837</v>
      </c>
      <c r="E65" s="174" t="s">
        <v>393</v>
      </c>
      <c r="F65" s="230">
        <v>75400</v>
      </c>
      <c r="G65" s="230">
        <v>75400</v>
      </c>
      <c r="H65" s="230">
        <v>75400</v>
      </c>
    </row>
    <row r="66" spans="1:8" ht="51">
      <c r="A66" s="174" t="s">
        <v>1053</v>
      </c>
      <c r="B66" s="232" t="s">
        <v>373</v>
      </c>
      <c r="C66" s="224" t="s">
        <v>147</v>
      </c>
      <c r="D66" s="174"/>
      <c r="E66" s="174"/>
      <c r="F66" s="299">
        <f aca="true" t="shared" si="10" ref="F66:H69">F67</f>
        <v>72783854</v>
      </c>
      <c r="G66" s="299">
        <f t="shared" si="10"/>
        <v>62200000</v>
      </c>
      <c r="H66" s="299">
        <f t="shared" si="10"/>
        <v>60000000</v>
      </c>
    </row>
    <row r="67" spans="1:8" ht="25.5">
      <c r="A67" s="174" t="s">
        <v>1054</v>
      </c>
      <c r="B67" s="232" t="s">
        <v>443</v>
      </c>
      <c r="C67" s="224" t="s">
        <v>147</v>
      </c>
      <c r="D67" s="174" t="s">
        <v>836</v>
      </c>
      <c r="E67" s="174"/>
      <c r="F67" s="299">
        <f t="shared" si="10"/>
        <v>72783854</v>
      </c>
      <c r="G67" s="299">
        <f t="shared" si="10"/>
        <v>62200000</v>
      </c>
      <c r="H67" s="299">
        <f t="shared" si="10"/>
        <v>60000000</v>
      </c>
    </row>
    <row r="68" spans="1:8" ht="12.75">
      <c r="A68" s="174" t="s">
        <v>1055</v>
      </c>
      <c r="B68" s="232" t="s">
        <v>444</v>
      </c>
      <c r="C68" s="224" t="s">
        <v>147</v>
      </c>
      <c r="D68" s="174" t="s">
        <v>837</v>
      </c>
      <c r="E68" s="174"/>
      <c r="F68" s="299">
        <f t="shared" si="10"/>
        <v>72783854</v>
      </c>
      <c r="G68" s="299">
        <f t="shared" si="10"/>
        <v>62200000</v>
      </c>
      <c r="H68" s="299">
        <f t="shared" si="10"/>
        <v>60000000</v>
      </c>
    </row>
    <row r="69" spans="1:8" ht="12.75">
      <c r="A69" s="174" t="s">
        <v>1552</v>
      </c>
      <c r="B69" s="263" t="s">
        <v>601</v>
      </c>
      <c r="C69" s="224" t="s">
        <v>147</v>
      </c>
      <c r="D69" s="174" t="s">
        <v>837</v>
      </c>
      <c r="E69" s="174" t="s">
        <v>25</v>
      </c>
      <c r="F69" s="299">
        <f t="shared" si="10"/>
        <v>72783854</v>
      </c>
      <c r="G69" s="299">
        <f t="shared" si="10"/>
        <v>62200000</v>
      </c>
      <c r="H69" s="299">
        <f t="shared" si="10"/>
        <v>60000000</v>
      </c>
    </row>
    <row r="70" spans="1:8" ht="12.75">
      <c r="A70" s="174" t="s">
        <v>1553</v>
      </c>
      <c r="B70" s="232" t="s">
        <v>415</v>
      </c>
      <c r="C70" s="224" t="s">
        <v>147</v>
      </c>
      <c r="D70" s="174" t="s">
        <v>837</v>
      </c>
      <c r="E70" s="174" t="s">
        <v>393</v>
      </c>
      <c r="F70" s="230">
        <v>72783854</v>
      </c>
      <c r="G70" s="230">
        <v>62200000</v>
      </c>
      <c r="H70" s="230">
        <v>60000000</v>
      </c>
    </row>
    <row r="71" spans="1:8" ht="76.5">
      <c r="A71" s="174" t="s">
        <v>940</v>
      </c>
      <c r="B71" s="236" t="s">
        <v>372</v>
      </c>
      <c r="C71" s="174" t="s">
        <v>148</v>
      </c>
      <c r="D71" s="174"/>
      <c r="E71" s="174"/>
      <c r="F71" s="299">
        <f aca="true" t="shared" si="11" ref="F71:H74">F72</f>
        <v>7000000</v>
      </c>
      <c r="G71" s="299">
        <f t="shared" si="11"/>
        <v>4297600</v>
      </c>
      <c r="H71" s="299">
        <f t="shared" si="11"/>
        <v>4052400</v>
      </c>
    </row>
    <row r="72" spans="1:8" ht="25.5">
      <c r="A72" s="174" t="s">
        <v>1554</v>
      </c>
      <c r="B72" s="232" t="s">
        <v>443</v>
      </c>
      <c r="C72" s="174" t="s">
        <v>148</v>
      </c>
      <c r="D72" s="174" t="s">
        <v>836</v>
      </c>
      <c r="E72" s="174"/>
      <c r="F72" s="299">
        <f t="shared" si="11"/>
        <v>7000000</v>
      </c>
      <c r="G72" s="299">
        <f t="shared" si="11"/>
        <v>4297600</v>
      </c>
      <c r="H72" s="299">
        <f t="shared" si="11"/>
        <v>4052400</v>
      </c>
    </row>
    <row r="73" spans="1:8" ht="12.75">
      <c r="A73" s="174" t="s">
        <v>1555</v>
      </c>
      <c r="B73" s="232" t="s">
        <v>444</v>
      </c>
      <c r="C73" s="174" t="s">
        <v>148</v>
      </c>
      <c r="D73" s="174" t="s">
        <v>837</v>
      </c>
      <c r="E73" s="174"/>
      <c r="F73" s="299">
        <f t="shared" si="11"/>
        <v>7000000</v>
      </c>
      <c r="G73" s="299">
        <f t="shared" si="11"/>
        <v>4297600</v>
      </c>
      <c r="H73" s="299">
        <f t="shared" si="11"/>
        <v>4052400</v>
      </c>
    </row>
    <row r="74" spans="1:8" ht="12.75">
      <c r="A74" s="174" t="s">
        <v>1556</v>
      </c>
      <c r="B74" s="263" t="s">
        <v>601</v>
      </c>
      <c r="C74" s="174" t="s">
        <v>148</v>
      </c>
      <c r="D74" s="174" t="s">
        <v>837</v>
      </c>
      <c r="E74" s="174" t="s">
        <v>25</v>
      </c>
      <c r="F74" s="299">
        <f t="shared" si="11"/>
        <v>7000000</v>
      </c>
      <c r="G74" s="299">
        <f t="shared" si="11"/>
        <v>4297600</v>
      </c>
      <c r="H74" s="299">
        <f t="shared" si="11"/>
        <v>4052400</v>
      </c>
    </row>
    <row r="75" spans="1:8" ht="12.75">
      <c r="A75" s="174" t="s">
        <v>941</v>
      </c>
      <c r="B75" s="232" t="s">
        <v>415</v>
      </c>
      <c r="C75" s="174" t="s">
        <v>148</v>
      </c>
      <c r="D75" s="174" t="s">
        <v>837</v>
      </c>
      <c r="E75" s="174" t="s">
        <v>393</v>
      </c>
      <c r="F75" s="230">
        <v>7000000</v>
      </c>
      <c r="G75" s="230">
        <v>4297600</v>
      </c>
      <c r="H75" s="230">
        <v>4052400</v>
      </c>
    </row>
    <row r="76" spans="1:8" ht="89.25">
      <c r="A76" s="174" t="s">
        <v>929</v>
      </c>
      <c r="B76" s="267" t="s">
        <v>371</v>
      </c>
      <c r="C76" s="174" t="s">
        <v>149</v>
      </c>
      <c r="D76" s="174"/>
      <c r="E76" s="174"/>
      <c r="F76" s="299">
        <f aca="true" t="shared" si="12" ref="F76:H79">F77</f>
        <v>108000</v>
      </c>
      <c r="G76" s="299">
        <f t="shared" si="12"/>
        <v>155000</v>
      </c>
      <c r="H76" s="299">
        <f t="shared" si="12"/>
        <v>150000</v>
      </c>
    </row>
    <row r="77" spans="1:8" ht="38.25">
      <c r="A77" s="174" t="s">
        <v>209</v>
      </c>
      <c r="B77" s="232" t="s">
        <v>1278</v>
      </c>
      <c r="C77" s="174" t="s">
        <v>149</v>
      </c>
      <c r="D77" s="174" t="s">
        <v>183</v>
      </c>
      <c r="E77" s="174"/>
      <c r="F77" s="299">
        <f t="shared" si="12"/>
        <v>108000</v>
      </c>
      <c r="G77" s="299">
        <f t="shared" si="12"/>
        <v>155000</v>
      </c>
      <c r="H77" s="299">
        <f t="shared" si="12"/>
        <v>150000</v>
      </c>
    </row>
    <row r="78" spans="1:8" ht="25.5">
      <c r="A78" s="174" t="s">
        <v>210</v>
      </c>
      <c r="B78" s="232" t="s">
        <v>516</v>
      </c>
      <c r="C78" s="174" t="s">
        <v>149</v>
      </c>
      <c r="D78" s="174" t="s">
        <v>938</v>
      </c>
      <c r="E78" s="174"/>
      <c r="F78" s="299">
        <f t="shared" si="12"/>
        <v>108000</v>
      </c>
      <c r="G78" s="299">
        <f t="shared" si="12"/>
        <v>155000</v>
      </c>
      <c r="H78" s="299">
        <f t="shared" si="12"/>
        <v>150000</v>
      </c>
    </row>
    <row r="79" spans="1:8" ht="12.75">
      <c r="A79" s="174" t="s">
        <v>939</v>
      </c>
      <c r="B79" s="263" t="s">
        <v>601</v>
      </c>
      <c r="C79" s="174" t="s">
        <v>149</v>
      </c>
      <c r="D79" s="174" t="s">
        <v>938</v>
      </c>
      <c r="E79" s="174" t="s">
        <v>25</v>
      </c>
      <c r="F79" s="299">
        <f t="shared" si="12"/>
        <v>108000</v>
      </c>
      <c r="G79" s="299">
        <f t="shared" si="12"/>
        <v>155000</v>
      </c>
      <c r="H79" s="299">
        <f t="shared" si="12"/>
        <v>150000</v>
      </c>
    </row>
    <row r="80" spans="1:8" ht="12.75">
      <c r="A80" s="174" t="s">
        <v>779</v>
      </c>
      <c r="B80" s="232" t="s">
        <v>415</v>
      </c>
      <c r="C80" s="174" t="s">
        <v>149</v>
      </c>
      <c r="D80" s="174" t="s">
        <v>938</v>
      </c>
      <c r="E80" s="174" t="s">
        <v>393</v>
      </c>
      <c r="F80" s="230">
        <v>108000</v>
      </c>
      <c r="G80" s="230">
        <v>155000</v>
      </c>
      <c r="H80" s="230">
        <v>150000</v>
      </c>
    </row>
    <row r="81" spans="1:8" ht="102">
      <c r="A81" s="174" t="s">
        <v>991</v>
      </c>
      <c r="B81" s="232" t="s">
        <v>1097</v>
      </c>
      <c r="C81" s="300" t="s">
        <v>1102</v>
      </c>
      <c r="D81" s="224"/>
      <c r="E81" s="174"/>
      <c r="F81" s="230">
        <f aca="true" t="shared" si="13" ref="F81:H84">F82</f>
        <v>49000</v>
      </c>
      <c r="G81" s="230">
        <f t="shared" si="13"/>
        <v>49000</v>
      </c>
      <c r="H81" s="230">
        <f t="shared" si="13"/>
        <v>49000</v>
      </c>
    </row>
    <row r="82" spans="1:8" ht="25.5">
      <c r="A82" s="174" t="s">
        <v>950</v>
      </c>
      <c r="B82" s="232" t="s">
        <v>443</v>
      </c>
      <c r="C82" s="300" t="s">
        <v>1102</v>
      </c>
      <c r="D82" s="224" t="s">
        <v>836</v>
      </c>
      <c r="E82" s="174"/>
      <c r="F82" s="230">
        <f t="shared" si="13"/>
        <v>49000</v>
      </c>
      <c r="G82" s="230">
        <f t="shared" si="13"/>
        <v>49000</v>
      </c>
      <c r="H82" s="230">
        <f t="shared" si="13"/>
        <v>49000</v>
      </c>
    </row>
    <row r="83" spans="1:8" ht="12.75">
      <c r="A83" s="174" t="s">
        <v>951</v>
      </c>
      <c r="B83" s="232" t="s">
        <v>444</v>
      </c>
      <c r="C83" s="300" t="s">
        <v>1102</v>
      </c>
      <c r="D83" s="224" t="s">
        <v>837</v>
      </c>
      <c r="E83" s="174"/>
      <c r="F83" s="230">
        <f t="shared" si="13"/>
        <v>49000</v>
      </c>
      <c r="G83" s="230">
        <f t="shared" si="13"/>
        <v>49000</v>
      </c>
      <c r="H83" s="230">
        <f t="shared" si="13"/>
        <v>49000</v>
      </c>
    </row>
    <row r="84" spans="1:8" ht="12.75">
      <c r="A84" s="174" t="s">
        <v>952</v>
      </c>
      <c r="B84" s="263" t="s">
        <v>601</v>
      </c>
      <c r="C84" s="300" t="s">
        <v>1102</v>
      </c>
      <c r="D84" s="224" t="s">
        <v>837</v>
      </c>
      <c r="E84" s="174" t="s">
        <v>25</v>
      </c>
      <c r="F84" s="230">
        <f t="shared" si="13"/>
        <v>49000</v>
      </c>
      <c r="G84" s="230">
        <f t="shared" si="13"/>
        <v>49000</v>
      </c>
      <c r="H84" s="230">
        <f t="shared" si="13"/>
        <v>49000</v>
      </c>
    </row>
    <row r="85" spans="1:8" ht="12.75">
      <c r="A85" s="174" t="s">
        <v>953</v>
      </c>
      <c r="B85" s="232" t="s">
        <v>415</v>
      </c>
      <c r="C85" s="300" t="s">
        <v>1102</v>
      </c>
      <c r="D85" s="224" t="s">
        <v>837</v>
      </c>
      <c r="E85" s="174" t="s">
        <v>393</v>
      </c>
      <c r="F85" s="230">
        <v>49000</v>
      </c>
      <c r="G85" s="230">
        <v>49000</v>
      </c>
      <c r="H85" s="230">
        <v>49000</v>
      </c>
    </row>
    <row r="86" spans="1:8" s="297" customFormat="1" ht="12.75">
      <c r="A86" s="174" t="s">
        <v>954</v>
      </c>
      <c r="B86" s="298" t="s">
        <v>802</v>
      </c>
      <c r="C86" s="226" t="s">
        <v>122</v>
      </c>
      <c r="D86" s="226"/>
      <c r="E86" s="226"/>
      <c r="F86" s="296">
        <f>F87+F92</f>
        <v>11367186</v>
      </c>
      <c r="G86" s="296">
        <f>G87+G92</f>
        <v>9172996</v>
      </c>
      <c r="H86" s="296">
        <f>H87+H92</f>
        <v>8934084</v>
      </c>
    </row>
    <row r="87" spans="1:8" ht="63.75">
      <c r="A87" s="174" t="s">
        <v>955</v>
      </c>
      <c r="B87" s="232" t="s">
        <v>755</v>
      </c>
      <c r="C87" s="224" t="s">
        <v>123</v>
      </c>
      <c r="D87" s="174"/>
      <c r="E87" s="174"/>
      <c r="F87" s="299">
        <f aca="true" t="shared" si="14" ref="F87:H90">F88</f>
        <v>11117186</v>
      </c>
      <c r="G87" s="299">
        <f t="shared" si="14"/>
        <v>8882996</v>
      </c>
      <c r="H87" s="299">
        <f t="shared" si="14"/>
        <v>8654084</v>
      </c>
    </row>
    <row r="88" spans="1:8" ht="25.5">
      <c r="A88" s="174" t="s">
        <v>829</v>
      </c>
      <c r="B88" s="232" t="s">
        <v>443</v>
      </c>
      <c r="C88" s="224" t="s">
        <v>123</v>
      </c>
      <c r="D88" s="174" t="s">
        <v>836</v>
      </c>
      <c r="E88" s="174"/>
      <c r="F88" s="299">
        <f t="shared" si="14"/>
        <v>11117186</v>
      </c>
      <c r="G88" s="299">
        <f t="shared" si="14"/>
        <v>8882996</v>
      </c>
      <c r="H88" s="299">
        <f t="shared" si="14"/>
        <v>8654084</v>
      </c>
    </row>
    <row r="89" spans="1:8" ht="12.75">
      <c r="A89" s="174" t="s">
        <v>484</v>
      </c>
      <c r="B89" s="232" t="s">
        <v>444</v>
      </c>
      <c r="C89" s="224" t="s">
        <v>123</v>
      </c>
      <c r="D89" s="174" t="s">
        <v>837</v>
      </c>
      <c r="E89" s="174"/>
      <c r="F89" s="299">
        <f t="shared" si="14"/>
        <v>11117186</v>
      </c>
      <c r="G89" s="299">
        <f t="shared" si="14"/>
        <v>8882996</v>
      </c>
      <c r="H89" s="299">
        <f t="shared" si="14"/>
        <v>8654084</v>
      </c>
    </row>
    <row r="90" spans="1:8" ht="12.75">
      <c r="A90" s="174" t="s">
        <v>485</v>
      </c>
      <c r="B90" s="263" t="s">
        <v>601</v>
      </c>
      <c r="C90" s="224" t="s">
        <v>123</v>
      </c>
      <c r="D90" s="174" t="s">
        <v>837</v>
      </c>
      <c r="E90" s="174" t="s">
        <v>25</v>
      </c>
      <c r="F90" s="299">
        <f t="shared" si="14"/>
        <v>11117186</v>
      </c>
      <c r="G90" s="299">
        <f t="shared" si="14"/>
        <v>8882996</v>
      </c>
      <c r="H90" s="299">
        <f t="shared" si="14"/>
        <v>8654084</v>
      </c>
    </row>
    <row r="91" spans="1:8" ht="12.75">
      <c r="A91" s="174" t="s">
        <v>486</v>
      </c>
      <c r="B91" s="236" t="s">
        <v>1143</v>
      </c>
      <c r="C91" s="224" t="s">
        <v>123</v>
      </c>
      <c r="D91" s="174" t="s">
        <v>837</v>
      </c>
      <c r="E91" s="174" t="s">
        <v>1144</v>
      </c>
      <c r="F91" s="230">
        <f>5550186+5567000</f>
        <v>11117186</v>
      </c>
      <c r="G91" s="230">
        <f>4382996+4500000</f>
        <v>8882996</v>
      </c>
      <c r="H91" s="230">
        <f>4254084+4400000</f>
        <v>8654084</v>
      </c>
    </row>
    <row r="92" spans="1:8" ht="63.75">
      <c r="A92" s="174" t="s">
        <v>487</v>
      </c>
      <c r="B92" s="232" t="s">
        <v>218</v>
      </c>
      <c r="C92" s="224" t="s">
        <v>150</v>
      </c>
      <c r="D92" s="174"/>
      <c r="E92" s="174"/>
      <c r="F92" s="299">
        <f aca="true" t="shared" si="15" ref="F92:H95">F93</f>
        <v>250000</v>
      </c>
      <c r="G92" s="299">
        <f t="shared" si="15"/>
        <v>290000</v>
      </c>
      <c r="H92" s="299">
        <f t="shared" si="15"/>
        <v>280000</v>
      </c>
    </row>
    <row r="93" spans="1:8" ht="25.5">
      <c r="A93" s="174" t="s">
        <v>488</v>
      </c>
      <c r="B93" s="232" t="s">
        <v>443</v>
      </c>
      <c r="C93" s="224" t="s">
        <v>150</v>
      </c>
      <c r="D93" s="174" t="s">
        <v>836</v>
      </c>
      <c r="E93" s="174"/>
      <c r="F93" s="299">
        <f t="shared" si="15"/>
        <v>250000</v>
      </c>
      <c r="G93" s="299">
        <f t="shared" si="15"/>
        <v>290000</v>
      </c>
      <c r="H93" s="299">
        <f t="shared" si="15"/>
        <v>280000</v>
      </c>
    </row>
    <row r="94" spans="1:8" ht="12.75">
      <c r="A94" s="174" t="s">
        <v>489</v>
      </c>
      <c r="B94" s="232" t="s">
        <v>444</v>
      </c>
      <c r="C94" s="224" t="s">
        <v>150</v>
      </c>
      <c r="D94" s="174" t="s">
        <v>837</v>
      </c>
      <c r="E94" s="174"/>
      <c r="F94" s="299">
        <f t="shared" si="15"/>
        <v>250000</v>
      </c>
      <c r="G94" s="299">
        <f t="shared" si="15"/>
        <v>290000</v>
      </c>
      <c r="H94" s="299">
        <f t="shared" si="15"/>
        <v>280000</v>
      </c>
    </row>
    <row r="95" spans="1:8" ht="12.75">
      <c r="A95" s="174" t="s">
        <v>490</v>
      </c>
      <c r="B95" s="263" t="s">
        <v>601</v>
      </c>
      <c r="C95" s="224" t="s">
        <v>150</v>
      </c>
      <c r="D95" s="174" t="s">
        <v>837</v>
      </c>
      <c r="E95" s="174" t="s">
        <v>25</v>
      </c>
      <c r="F95" s="299">
        <f t="shared" si="15"/>
        <v>250000</v>
      </c>
      <c r="G95" s="299">
        <f t="shared" si="15"/>
        <v>290000</v>
      </c>
      <c r="H95" s="299">
        <f t="shared" si="15"/>
        <v>280000</v>
      </c>
    </row>
    <row r="96" spans="1:8" ht="12.75">
      <c r="A96" s="174" t="s">
        <v>565</v>
      </c>
      <c r="B96" s="236" t="s">
        <v>1143</v>
      </c>
      <c r="C96" s="224" t="s">
        <v>150</v>
      </c>
      <c r="D96" s="174" t="s">
        <v>837</v>
      </c>
      <c r="E96" s="174" t="s">
        <v>1144</v>
      </c>
      <c r="F96" s="230">
        <v>250000</v>
      </c>
      <c r="G96" s="230">
        <v>290000</v>
      </c>
      <c r="H96" s="230">
        <v>280000</v>
      </c>
    </row>
    <row r="97" spans="1:8" s="297" customFormat="1" ht="25.5">
      <c r="A97" s="174" t="s">
        <v>566</v>
      </c>
      <c r="B97" s="272" t="s">
        <v>1059</v>
      </c>
      <c r="C97" s="226" t="s">
        <v>151</v>
      </c>
      <c r="D97" s="226"/>
      <c r="E97" s="226"/>
      <c r="F97" s="296">
        <f>F103+F108+F113+F118+F98</f>
        <v>2016400</v>
      </c>
      <c r="G97" s="296">
        <f>G103+G108+G113+G118+G98</f>
        <v>2109900</v>
      </c>
      <c r="H97" s="296">
        <f>H103+H108+H113+H118+H98</f>
        <v>2094400</v>
      </c>
    </row>
    <row r="98" spans="1:8" ht="76.5">
      <c r="A98" s="174" t="s">
        <v>567</v>
      </c>
      <c r="B98" s="267" t="s">
        <v>1317</v>
      </c>
      <c r="C98" s="224" t="s">
        <v>1316</v>
      </c>
      <c r="D98" s="224"/>
      <c r="E98" s="174"/>
      <c r="F98" s="299">
        <f>F99</f>
        <v>1406400</v>
      </c>
      <c r="G98" s="299">
        <f>G99</f>
        <v>1406400</v>
      </c>
      <c r="H98" s="299">
        <f>H99</f>
        <v>1406400</v>
      </c>
    </row>
    <row r="99" spans="1:8" ht="25.5">
      <c r="A99" s="174" t="s">
        <v>568</v>
      </c>
      <c r="B99" s="232" t="s">
        <v>443</v>
      </c>
      <c r="C99" s="224" t="s">
        <v>1316</v>
      </c>
      <c r="D99" s="224" t="s">
        <v>836</v>
      </c>
      <c r="E99" s="174"/>
      <c r="F99" s="299">
        <f aca="true" t="shared" si="16" ref="F99:H101">F100</f>
        <v>1406400</v>
      </c>
      <c r="G99" s="299">
        <f t="shared" si="16"/>
        <v>1406400</v>
      </c>
      <c r="H99" s="299">
        <f t="shared" si="16"/>
        <v>1406400</v>
      </c>
    </row>
    <row r="100" spans="1:8" ht="12.75">
      <c r="A100" s="174" t="s">
        <v>491</v>
      </c>
      <c r="B100" s="232" t="s">
        <v>444</v>
      </c>
      <c r="C100" s="224" t="s">
        <v>1316</v>
      </c>
      <c r="D100" s="174" t="s">
        <v>837</v>
      </c>
      <c r="E100" s="174"/>
      <c r="F100" s="299">
        <f t="shared" si="16"/>
        <v>1406400</v>
      </c>
      <c r="G100" s="299">
        <f t="shared" si="16"/>
        <v>1406400</v>
      </c>
      <c r="H100" s="299">
        <f t="shared" si="16"/>
        <v>1406400</v>
      </c>
    </row>
    <row r="101" spans="1:8" ht="12.75">
      <c r="A101" s="174" t="s">
        <v>492</v>
      </c>
      <c r="B101" s="263" t="s">
        <v>601</v>
      </c>
      <c r="C101" s="224" t="s">
        <v>1316</v>
      </c>
      <c r="D101" s="174" t="s">
        <v>837</v>
      </c>
      <c r="E101" s="174" t="s">
        <v>25</v>
      </c>
      <c r="F101" s="299">
        <f t="shared" si="16"/>
        <v>1406400</v>
      </c>
      <c r="G101" s="299">
        <f t="shared" si="16"/>
        <v>1406400</v>
      </c>
      <c r="H101" s="299">
        <f t="shared" si="16"/>
        <v>1406400</v>
      </c>
    </row>
    <row r="102" spans="1:8" ht="12.75">
      <c r="A102" s="174" t="s">
        <v>493</v>
      </c>
      <c r="B102" s="229" t="s">
        <v>1145</v>
      </c>
      <c r="C102" s="224" t="s">
        <v>1316</v>
      </c>
      <c r="D102" s="174" t="s">
        <v>837</v>
      </c>
      <c r="E102" s="174" t="s">
        <v>394</v>
      </c>
      <c r="F102" s="230">
        <v>1406400</v>
      </c>
      <c r="G102" s="230">
        <v>1406400</v>
      </c>
      <c r="H102" s="230">
        <v>1406400</v>
      </c>
    </row>
    <row r="103" spans="1:8" ht="76.5">
      <c r="A103" s="174" t="s">
        <v>494</v>
      </c>
      <c r="B103" s="232" t="s">
        <v>440</v>
      </c>
      <c r="C103" s="224" t="s">
        <v>152</v>
      </c>
      <c r="D103" s="174"/>
      <c r="E103" s="174"/>
      <c r="F103" s="299">
        <f aca="true" t="shared" si="17" ref="F103:H106">F104</f>
        <v>290000</v>
      </c>
      <c r="G103" s="299">
        <f t="shared" si="17"/>
        <v>321750</v>
      </c>
      <c r="H103" s="299">
        <f t="shared" si="17"/>
        <v>313500</v>
      </c>
    </row>
    <row r="104" spans="1:8" ht="25.5">
      <c r="A104" s="174" t="s">
        <v>495</v>
      </c>
      <c r="B104" s="232" t="s">
        <v>443</v>
      </c>
      <c r="C104" s="224" t="s">
        <v>152</v>
      </c>
      <c r="D104" s="174" t="s">
        <v>836</v>
      </c>
      <c r="E104" s="174"/>
      <c r="F104" s="299">
        <f t="shared" si="17"/>
        <v>290000</v>
      </c>
      <c r="G104" s="299">
        <f t="shared" si="17"/>
        <v>321750</v>
      </c>
      <c r="H104" s="299">
        <f t="shared" si="17"/>
        <v>313500</v>
      </c>
    </row>
    <row r="105" spans="1:8" ht="12.75">
      <c r="A105" s="174" t="s">
        <v>496</v>
      </c>
      <c r="B105" s="232" t="s">
        <v>444</v>
      </c>
      <c r="C105" s="224" t="s">
        <v>152</v>
      </c>
      <c r="D105" s="174" t="s">
        <v>837</v>
      </c>
      <c r="E105" s="174"/>
      <c r="F105" s="299">
        <f t="shared" si="17"/>
        <v>290000</v>
      </c>
      <c r="G105" s="299">
        <f t="shared" si="17"/>
        <v>321750</v>
      </c>
      <c r="H105" s="299">
        <f t="shared" si="17"/>
        <v>313500</v>
      </c>
    </row>
    <row r="106" spans="1:8" ht="12.75">
      <c r="A106" s="174" t="s">
        <v>446</v>
      </c>
      <c r="B106" s="263" t="s">
        <v>601</v>
      </c>
      <c r="C106" s="224" t="s">
        <v>152</v>
      </c>
      <c r="D106" s="174" t="s">
        <v>837</v>
      </c>
      <c r="E106" s="174" t="s">
        <v>25</v>
      </c>
      <c r="F106" s="299">
        <f t="shared" si="17"/>
        <v>290000</v>
      </c>
      <c r="G106" s="299">
        <f t="shared" si="17"/>
        <v>321750</v>
      </c>
      <c r="H106" s="299">
        <f t="shared" si="17"/>
        <v>313500</v>
      </c>
    </row>
    <row r="107" spans="1:8" ht="12.75">
      <c r="A107" s="174" t="s">
        <v>447</v>
      </c>
      <c r="B107" s="229" t="s">
        <v>1145</v>
      </c>
      <c r="C107" s="224" t="s">
        <v>152</v>
      </c>
      <c r="D107" s="174" t="s">
        <v>837</v>
      </c>
      <c r="E107" s="174" t="s">
        <v>394</v>
      </c>
      <c r="F107" s="230">
        <v>290000</v>
      </c>
      <c r="G107" s="230">
        <v>321750</v>
      </c>
      <c r="H107" s="230">
        <v>313500</v>
      </c>
    </row>
    <row r="108" spans="1:8" ht="102">
      <c r="A108" s="174" t="s">
        <v>448</v>
      </c>
      <c r="B108" s="232" t="s">
        <v>42</v>
      </c>
      <c r="C108" s="224" t="s">
        <v>153</v>
      </c>
      <c r="D108" s="174"/>
      <c r="E108" s="174"/>
      <c r="F108" s="299">
        <f aca="true" t="shared" si="18" ref="F108:H111">F109</f>
        <v>30000</v>
      </c>
      <c r="G108" s="299">
        <f t="shared" si="18"/>
        <v>29250</v>
      </c>
      <c r="H108" s="299">
        <f t="shared" si="18"/>
        <v>29500</v>
      </c>
    </row>
    <row r="109" spans="1:8" ht="25.5">
      <c r="A109" s="174" t="s">
        <v>449</v>
      </c>
      <c r="B109" s="232" t="s">
        <v>443</v>
      </c>
      <c r="C109" s="224" t="s">
        <v>153</v>
      </c>
      <c r="D109" s="174" t="s">
        <v>836</v>
      </c>
      <c r="E109" s="174"/>
      <c r="F109" s="299">
        <f t="shared" si="18"/>
        <v>30000</v>
      </c>
      <c r="G109" s="299">
        <f t="shared" si="18"/>
        <v>29250</v>
      </c>
      <c r="H109" s="299">
        <f t="shared" si="18"/>
        <v>29500</v>
      </c>
    </row>
    <row r="110" spans="1:8" ht="12.75">
      <c r="A110" s="174" t="s">
        <v>450</v>
      </c>
      <c r="B110" s="232" t="s">
        <v>444</v>
      </c>
      <c r="C110" s="224" t="s">
        <v>153</v>
      </c>
      <c r="D110" s="174" t="s">
        <v>837</v>
      </c>
      <c r="E110" s="174"/>
      <c r="F110" s="299">
        <f t="shared" si="18"/>
        <v>30000</v>
      </c>
      <c r="G110" s="299">
        <f t="shared" si="18"/>
        <v>29250</v>
      </c>
      <c r="H110" s="299">
        <f t="shared" si="18"/>
        <v>29500</v>
      </c>
    </row>
    <row r="111" spans="1:8" ht="12.75">
      <c r="A111" s="174" t="s">
        <v>451</v>
      </c>
      <c r="B111" s="263" t="s">
        <v>601</v>
      </c>
      <c r="C111" s="224" t="s">
        <v>153</v>
      </c>
      <c r="D111" s="174" t="s">
        <v>837</v>
      </c>
      <c r="E111" s="174" t="s">
        <v>25</v>
      </c>
      <c r="F111" s="299">
        <f t="shared" si="18"/>
        <v>30000</v>
      </c>
      <c r="G111" s="299">
        <f t="shared" si="18"/>
        <v>29250</v>
      </c>
      <c r="H111" s="299">
        <f t="shared" si="18"/>
        <v>29500</v>
      </c>
    </row>
    <row r="112" spans="1:8" ht="12.75">
      <c r="A112" s="174" t="s">
        <v>421</v>
      </c>
      <c r="B112" s="229" t="s">
        <v>1145</v>
      </c>
      <c r="C112" s="224" t="s">
        <v>153</v>
      </c>
      <c r="D112" s="174" t="s">
        <v>837</v>
      </c>
      <c r="E112" s="174" t="s">
        <v>394</v>
      </c>
      <c r="F112" s="230">
        <v>30000</v>
      </c>
      <c r="G112" s="230">
        <v>29250</v>
      </c>
      <c r="H112" s="230">
        <v>29500</v>
      </c>
    </row>
    <row r="113" spans="1:8" ht="63.75">
      <c r="A113" s="174" t="s">
        <v>452</v>
      </c>
      <c r="B113" s="232" t="s">
        <v>427</v>
      </c>
      <c r="C113" s="224" t="s">
        <v>154</v>
      </c>
      <c r="D113" s="174"/>
      <c r="E113" s="174"/>
      <c r="F113" s="299">
        <f aca="true" t="shared" si="19" ref="F113:H116">F114</f>
        <v>30000</v>
      </c>
      <c r="G113" s="299">
        <f t="shared" si="19"/>
        <v>60000</v>
      </c>
      <c r="H113" s="299">
        <f t="shared" si="19"/>
        <v>60000</v>
      </c>
    </row>
    <row r="114" spans="1:8" ht="25.5">
      <c r="A114" s="174" t="s">
        <v>453</v>
      </c>
      <c r="B114" s="232" t="s">
        <v>443</v>
      </c>
      <c r="C114" s="224" t="s">
        <v>154</v>
      </c>
      <c r="D114" s="174" t="s">
        <v>836</v>
      </c>
      <c r="E114" s="174"/>
      <c r="F114" s="299">
        <f t="shared" si="19"/>
        <v>30000</v>
      </c>
      <c r="G114" s="299">
        <f t="shared" si="19"/>
        <v>60000</v>
      </c>
      <c r="H114" s="299">
        <f t="shared" si="19"/>
        <v>60000</v>
      </c>
    </row>
    <row r="115" spans="1:8" ht="12.75">
      <c r="A115" s="174" t="s">
        <v>454</v>
      </c>
      <c r="B115" s="232" t="s">
        <v>444</v>
      </c>
      <c r="C115" s="224" t="s">
        <v>154</v>
      </c>
      <c r="D115" s="174" t="s">
        <v>837</v>
      </c>
      <c r="E115" s="174"/>
      <c r="F115" s="299">
        <f t="shared" si="19"/>
        <v>30000</v>
      </c>
      <c r="G115" s="299">
        <f t="shared" si="19"/>
        <v>60000</v>
      </c>
      <c r="H115" s="299">
        <f t="shared" si="19"/>
        <v>60000</v>
      </c>
    </row>
    <row r="116" spans="1:8" ht="12.75">
      <c r="A116" s="174" t="s">
        <v>455</v>
      </c>
      <c r="B116" s="263" t="s">
        <v>601</v>
      </c>
      <c r="C116" s="224" t="s">
        <v>154</v>
      </c>
      <c r="D116" s="174" t="s">
        <v>837</v>
      </c>
      <c r="E116" s="174" t="s">
        <v>25</v>
      </c>
      <c r="F116" s="299">
        <f t="shared" si="19"/>
        <v>30000</v>
      </c>
      <c r="G116" s="299">
        <f t="shared" si="19"/>
        <v>60000</v>
      </c>
      <c r="H116" s="299">
        <f t="shared" si="19"/>
        <v>60000</v>
      </c>
    </row>
    <row r="117" spans="1:8" ht="12.75">
      <c r="A117" s="174" t="s">
        <v>456</v>
      </c>
      <c r="B117" s="229" t="s">
        <v>1145</v>
      </c>
      <c r="C117" s="224" t="s">
        <v>154</v>
      </c>
      <c r="D117" s="174" t="s">
        <v>837</v>
      </c>
      <c r="E117" s="174" t="s">
        <v>394</v>
      </c>
      <c r="F117" s="230">
        <v>30000</v>
      </c>
      <c r="G117" s="230">
        <v>60000</v>
      </c>
      <c r="H117" s="230">
        <v>60000</v>
      </c>
    </row>
    <row r="118" spans="1:8" ht="63.75">
      <c r="A118" s="174" t="s">
        <v>457</v>
      </c>
      <c r="B118" s="232" t="s">
        <v>428</v>
      </c>
      <c r="C118" s="224" t="s">
        <v>155</v>
      </c>
      <c r="D118" s="174"/>
      <c r="E118" s="174"/>
      <c r="F118" s="299">
        <f aca="true" t="shared" si="20" ref="F118:H121">F119</f>
        <v>260000</v>
      </c>
      <c r="G118" s="299">
        <f t="shared" si="20"/>
        <v>292500</v>
      </c>
      <c r="H118" s="299">
        <f t="shared" si="20"/>
        <v>285000</v>
      </c>
    </row>
    <row r="119" spans="1:8" ht="25.5">
      <c r="A119" s="174" t="s">
        <v>458</v>
      </c>
      <c r="B119" s="232" t="s">
        <v>443</v>
      </c>
      <c r="C119" s="224" t="s">
        <v>155</v>
      </c>
      <c r="D119" s="174" t="s">
        <v>836</v>
      </c>
      <c r="E119" s="174"/>
      <c r="F119" s="299">
        <f t="shared" si="20"/>
        <v>260000</v>
      </c>
      <c r="G119" s="299">
        <f t="shared" si="20"/>
        <v>292500</v>
      </c>
      <c r="H119" s="299">
        <f t="shared" si="20"/>
        <v>285000</v>
      </c>
    </row>
    <row r="120" spans="1:8" ht="12.75">
      <c r="A120" s="174" t="s">
        <v>459</v>
      </c>
      <c r="B120" s="232" t="s">
        <v>444</v>
      </c>
      <c r="C120" s="224" t="s">
        <v>155</v>
      </c>
      <c r="D120" s="174" t="s">
        <v>837</v>
      </c>
      <c r="E120" s="174"/>
      <c r="F120" s="299">
        <f t="shared" si="20"/>
        <v>260000</v>
      </c>
      <c r="G120" s="299">
        <f t="shared" si="20"/>
        <v>292500</v>
      </c>
      <c r="H120" s="299">
        <f t="shared" si="20"/>
        <v>285000</v>
      </c>
    </row>
    <row r="121" spans="1:8" ht="12.75">
      <c r="A121" s="174" t="s">
        <v>460</v>
      </c>
      <c r="B121" s="263" t="s">
        <v>601</v>
      </c>
      <c r="C121" s="224" t="s">
        <v>155</v>
      </c>
      <c r="D121" s="174" t="s">
        <v>837</v>
      </c>
      <c r="E121" s="174" t="s">
        <v>25</v>
      </c>
      <c r="F121" s="299">
        <f t="shared" si="20"/>
        <v>260000</v>
      </c>
      <c r="G121" s="299">
        <f t="shared" si="20"/>
        <v>292500</v>
      </c>
      <c r="H121" s="299">
        <f t="shared" si="20"/>
        <v>285000</v>
      </c>
    </row>
    <row r="122" spans="1:8" ht="12.75">
      <c r="A122" s="174" t="s">
        <v>461</v>
      </c>
      <c r="B122" s="229" t="s">
        <v>1145</v>
      </c>
      <c r="C122" s="224" t="s">
        <v>155</v>
      </c>
      <c r="D122" s="174" t="s">
        <v>837</v>
      </c>
      <c r="E122" s="174" t="s">
        <v>394</v>
      </c>
      <c r="F122" s="230">
        <v>260000</v>
      </c>
      <c r="G122" s="230">
        <v>292500</v>
      </c>
      <c r="H122" s="230">
        <v>285000</v>
      </c>
    </row>
    <row r="123" spans="1:8" s="297" customFormat="1" ht="25.5">
      <c r="A123" s="174" t="s">
        <v>462</v>
      </c>
      <c r="B123" s="272" t="s">
        <v>701</v>
      </c>
      <c r="C123" s="226" t="s">
        <v>156</v>
      </c>
      <c r="D123" s="226"/>
      <c r="E123" s="226"/>
      <c r="F123" s="296">
        <f>F124+F133+F146+F159</f>
        <v>21782090</v>
      </c>
      <c r="G123" s="296">
        <f>G124+G133+G146+G159</f>
        <v>16575902</v>
      </c>
      <c r="H123" s="296">
        <f>H124+H133+H146+H159</f>
        <v>17719307</v>
      </c>
    </row>
    <row r="124" spans="1:8" ht="89.25">
      <c r="A124" s="174" t="s">
        <v>463</v>
      </c>
      <c r="B124" s="232" t="s">
        <v>374</v>
      </c>
      <c r="C124" s="265" t="s">
        <v>157</v>
      </c>
      <c r="D124" s="174"/>
      <c r="E124" s="174"/>
      <c r="F124" s="299">
        <f>F125+F129</f>
        <v>1522500</v>
      </c>
      <c r="G124" s="299">
        <f>G125+G129</f>
        <v>1522500</v>
      </c>
      <c r="H124" s="299">
        <f>H125+H129</f>
        <v>1522500</v>
      </c>
    </row>
    <row r="125" spans="1:8" ht="51">
      <c r="A125" s="174" t="s">
        <v>464</v>
      </c>
      <c r="B125" s="232" t="s">
        <v>16</v>
      </c>
      <c r="C125" s="265" t="s">
        <v>157</v>
      </c>
      <c r="D125" s="174" t="s">
        <v>451</v>
      </c>
      <c r="E125" s="174"/>
      <c r="F125" s="299">
        <f aca="true" t="shared" si="21" ref="F125:H127">F126</f>
        <v>1040735</v>
      </c>
      <c r="G125" s="299">
        <f t="shared" si="21"/>
        <v>1040735</v>
      </c>
      <c r="H125" s="299">
        <f t="shared" si="21"/>
        <v>1040735</v>
      </c>
    </row>
    <row r="126" spans="1:8" ht="25.5">
      <c r="A126" s="174" t="s">
        <v>1557</v>
      </c>
      <c r="B126" s="232" t="s">
        <v>50</v>
      </c>
      <c r="C126" s="265" t="s">
        <v>157</v>
      </c>
      <c r="D126" s="174" t="s">
        <v>468</v>
      </c>
      <c r="E126" s="174"/>
      <c r="F126" s="299">
        <f t="shared" si="21"/>
        <v>1040735</v>
      </c>
      <c r="G126" s="299">
        <f t="shared" si="21"/>
        <v>1040735</v>
      </c>
      <c r="H126" s="299">
        <f t="shared" si="21"/>
        <v>1040735</v>
      </c>
    </row>
    <row r="127" spans="1:8" ht="12.75">
      <c r="A127" s="174" t="s">
        <v>1558</v>
      </c>
      <c r="B127" s="263" t="s">
        <v>601</v>
      </c>
      <c r="C127" s="265" t="s">
        <v>157</v>
      </c>
      <c r="D127" s="174" t="s">
        <v>468</v>
      </c>
      <c r="E127" s="174" t="s">
        <v>25</v>
      </c>
      <c r="F127" s="299">
        <f t="shared" si="21"/>
        <v>1040735</v>
      </c>
      <c r="G127" s="299">
        <f t="shared" si="21"/>
        <v>1040735</v>
      </c>
      <c r="H127" s="299">
        <f t="shared" si="21"/>
        <v>1040735</v>
      </c>
    </row>
    <row r="128" spans="1:8" ht="12.75">
      <c r="A128" s="174" t="s">
        <v>465</v>
      </c>
      <c r="B128" s="232" t="s">
        <v>416</v>
      </c>
      <c r="C128" s="265" t="s">
        <v>157</v>
      </c>
      <c r="D128" s="174" t="s">
        <v>468</v>
      </c>
      <c r="E128" s="174" t="s">
        <v>395</v>
      </c>
      <c r="F128" s="230">
        <v>1040735</v>
      </c>
      <c r="G128" s="230">
        <v>1040735</v>
      </c>
      <c r="H128" s="230">
        <v>1040735</v>
      </c>
    </row>
    <row r="129" spans="1:8" ht="38.25">
      <c r="A129" s="174" t="s">
        <v>466</v>
      </c>
      <c r="B129" s="232" t="s">
        <v>1278</v>
      </c>
      <c r="C129" s="265" t="s">
        <v>157</v>
      </c>
      <c r="D129" s="174" t="s">
        <v>183</v>
      </c>
      <c r="E129" s="174"/>
      <c r="F129" s="299">
        <f aca="true" t="shared" si="22" ref="F129:H131">F130</f>
        <v>481765</v>
      </c>
      <c r="G129" s="299">
        <f t="shared" si="22"/>
        <v>481765</v>
      </c>
      <c r="H129" s="299">
        <f t="shared" si="22"/>
        <v>481765</v>
      </c>
    </row>
    <row r="130" spans="1:8" ht="25.5">
      <c r="A130" s="174" t="s">
        <v>467</v>
      </c>
      <c r="B130" s="232" t="s">
        <v>516</v>
      </c>
      <c r="C130" s="265" t="s">
        <v>157</v>
      </c>
      <c r="D130" s="174" t="s">
        <v>938</v>
      </c>
      <c r="E130" s="174"/>
      <c r="F130" s="299">
        <f t="shared" si="22"/>
        <v>481765</v>
      </c>
      <c r="G130" s="299">
        <f t="shared" si="22"/>
        <v>481765</v>
      </c>
      <c r="H130" s="299">
        <f t="shared" si="22"/>
        <v>481765</v>
      </c>
    </row>
    <row r="131" spans="1:8" ht="12.75">
      <c r="A131" s="174" t="s">
        <v>468</v>
      </c>
      <c r="B131" s="263" t="s">
        <v>601</v>
      </c>
      <c r="C131" s="265" t="s">
        <v>157</v>
      </c>
      <c r="D131" s="174" t="s">
        <v>938</v>
      </c>
      <c r="E131" s="174" t="s">
        <v>25</v>
      </c>
      <c r="F131" s="299">
        <f t="shared" si="22"/>
        <v>481765</v>
      </c>
      <c r="G131" s="299">
        <f t="shared" si="22"/>
        <v>481765</v>
      </c>
      <c r="H131" s="299">
        <f t="shared" si="22"/>
        <v>481765</v>
      </c>
    </row>
    <row r="132" spans="1:8" ht="12.75">
      <c r="A132" s="174" t="s">
        <v>569</v>
      </c>
      <c r="B132" s="232" t="s">
        <v>416</v>
      </c>
      <c r="C132" s="265" t="s">
        <v>157</v>
      </c>
      <c r="D132" s="174" t="s">
        <v>938</v>
      </c>
      <c r="E132" s="174" t="s">
        <v>395</v>
      </c>
      <c r="F132" s="230">
        <v>481765</v>
      </c>
      <c r="G132" s="230">
        <v>481765</v>
      </c>
      <c r="H132" s="230">
        <v>481765</v>
      </c>
    </row>
    <row r="133" spans="1:8" ht="76.5">
      <c r="A133" s="174" t="s">
        <v>570</v>
      </c>
      <c r="B133" s="232" t="s">
        <v>703</v>
      </c>
      <c r="C133" s="224" t="s">
        <v>158</v>
      </c>
      <c r="D133" s="174"/>
      <c r="E133" s="174"/>
      <c r="F133" s="299">
        <f>F134+F138+F142</f>
        <v>4245625</v>
      </c>
      <c r="G133" s="299">
        <f>G134+G138+G142</f>
        <v>2822000</v>
      </c>
      <c r="H133" s="299">
        <f>H134+H138+H142</f>
        <v>2602000</v>
      </c>
    </row>
    <row r="134" spans="1:8" ht="51">
      <c r="A134" s="174" t="s">
        <v>376</v>
      </c>
      <c r="B134" s="232" t="s">
        <v>16</v>
      </c>
      <c r="C134" s="224" t="s">
        <v>158</v>
      </c>
      <c r="D134" s="174" t="s">
        <v>451</v>
      </c>
      <c r="E134" s="174"/>
      <c r="F134" s="299">
        <f aca="true" t="shared" si="23" ref="F134:H136">F135</f>
        <v>3328000</v>
      </c>
      <c r="G134" s="299">
        <f t="shared" si="23"/>
        <v>2200000</v>
      </c>
      <c r="H134" s="299">
        <f t="shared" si="23"/>
        <v>2000000</v>
      </c>
    </row>
    <row r="135" spans="1:8" ht="25.5">
      <c r="A135" s="174" t="s">
        <v>817</v>
      </c>
      <c r="B135" s="232" t="s">
        <v>50</v>
      </c>
      <c r="C135" s="224" t="s">
        <v>158</v>
      </c>
      <c r="D135" s="174" t="s">
        <v>468</v>
      </c>
      <c r="E135" s="174"/>
      <c r="F135" s="299">
        <f t="shared" si="23"/>
        <v>3328000</v>
      </c>
      <c r="G135" s="299">
        <f t="shared" si="23"/>
        <v>2200000</v>
      </c>
      <c r="H135" s="299">
        <f t="shared" si="23"/>
        <v>2000000</v>
      </c>
    </row>
    <row r="136" spans="1:8" ht="12.75">
      <c r="A136" s="174" t="s">
        <v>818</v>
      </c>
      <c r="B136" s="263" t="s">
        <v>601</v>
      </c>
      <c r="C136" s="224" t="s">
        <v>158</v>
      </c>
      <c r="D136" s="174" t="s">
        <v>468</v>
      </c>
      <c r="E136" s="174" t="s">
        <v>25</v>
      </c>
      <c r="F136" s="299">
        <f t="shared" si="23"/>
        <v>3328000</v>
      </c>
      <c r="G136" s="299">
        <f t="shared" si="23"/>
        <v>2200000</v>
      </c>
      <c r="H136" s="299">
        <f t="shared" si="23"/>
        <v>2000000</v>
      </c>
    </row>
    <row r="137" spans="1:8" ht="12.75">
      <c r="A137" s="174" t="s">
        <v>819</v>
      </c>
      <c r="B137" s="232" t="s">
        <v>416</v>
      </c>
      <c r="C137" s="224" t="s">
        <v>158</v>
      </c>
      <c r="D137" s="174" t="s">
        <v>468</v>
      </c>
      <c r="E137" s="174" t="s">
        <v>395</v>
      </c>
      <c r="F137" s="230">
        <v>3328000</v>
      </c>
      <c r="G137" s="230">
        <v>2200000</v>
      </c>
      <c r="H137" s="230">
        <v>2000000</v>
      </c>
    </row>
    <row r="138" spans="1:8" ht="38.25">
      <c r="A138" s="174" t="s">
        <v>820</v>
      </c>
      <c r="B138" s="232" t="s">
        <v>1278</v>
      </c>
      <c r="C138" s="224" t="s">
        <v>158</v>
      </c>
      <c r="D138" s="174" t="s">
        <v>183</v>
      </c>
      <c r="E138" s="174"/>
      <c r="F138" s="299">
        <f aca="true" t="shared" si="24" ref="F138:H140">F139</f>
        <v>915625</v>
      </c>
      <c r="G138" s="299">
        <f t="shared" si="24"/>
        <v>620000</v>
      </c>
      <c r="H138" s="299">
        <f t="shared" si="24"/>
        <v>600000</v>
      </c>
    </row>
    <row r="139" spans="1:8" ht="25.5">
      <c r="A139" s="174" t="s">
        <v>821</v>
      </c>
      <c r="B139" s="232" t="s">
        <v>516</v>
      </c>
      <c r="C139" s="224" t="s">
        <v>158</v>
      </c>
      <c r="D139" s="174" t="s">
        <v>938</v>
      </c>
      <c r="E139" s="174"/>
      <c r="F139" s="299">
        <f t="shared" si="24"/>
        <v>915625</v>
      </c>
      <c r="G139" s="299">
        <f t="shared" si="24"/>
        <v>620000</v>
      </c>
      <c r="H139" s="299">
        <f t="shared" si="24"/>
        <v>600000</v>
      </c>
    </row>
    <row r="140" spans="1:8" ht="12.75">
      <c r="A140" s="174" t="s">
        <v>822</v>
      </c>
      <c r="B140" s="263" t="s">
        <v>601</v>
      </c>
      <c r="C140" s="224" t="s">
        <v>158</v>
      </c>
      <c r="D140" s="174" t="s">
        <v>938</v>
      </c>
      <c r="E140" s="174" t="s">
        <v>25</v>
      </c>
      <c r="F140" s="299">
        <f t="shared" si="24"/>
        <v>915625</v>
      </c>
      <c r="G140" s="299">
        <f t="shared" si="24"/>
        <v>620000</v>
      </c>
      <c r="H140" s="299">
        <f t="shared" si="24"/>
        <v>600000</v>
      </c>
    </row>
    <row r="141" spans="1:8" ht="12.75">
      <c r="A141" s="174" t="s">
        <v>469</v>
      </c>
      <c r="B141" s="232" t="s">
        <v>416</v>
      </c>
      <c r="C141" s="224" t="s">
        <v>158</v>
      </c>
      <c r="D141" s="174" t="s">
        <v>938</v>
      </c>
      <c r="E141" s="174" t="s">
        <v>395</v>
      </c>
      <c r="F141" s="230">
        <v>915625</v>
      </c>
      <c r="G141" s="230">
        <v>620000</v>
      </c>
      <c r="H141" s="230">
        <v>600000</v>
      </c>
    </row>
    <row r="142" spans="1:8" ht="12.75">
      <c r="A142" s="174" t="s">
        <v>41</v>
      </c>
      <c r="B142" s="232" t="s">
        <v>53</v>
      </c>
      <c r="C142" s="224" t="s">
        <v>158</v>
      </c>
      <c r="D142" s="174" t="s">
        <v>52</v>
      </c>
      <c r="E142" s="174"/>
      <c r="F142" s="299">
        <f aca="true" t="shared" si="25" ref="F142:H144">F143</f>
        <v>2000</v>
      </c>
      <c r="G142" s="299">
        <f t="shared" si="25"/>
        <v>2000</v>
      </c>
      <c r="H142" s="299">
        <f t="shared" si="25"/>
        <v>2000</v>
      </c>
    </row>
    <row r="143" spans="1:8" ht="12.75">
      <c r="A143" s="174" t="s">
        <v>823</v>
      </c>
      <c r="B143" s="232" t="s">
        <v>54</v>
      </c>
      <c r="C143" s="224" t="s">
        <v>158</v>
      </c>
      <c r="D143" s="174" t="s">
        <v>51</v>
      </c>
      <c r="E143" s="174"/>
      <c r="F143" s="299">
        <f t="shared" si="25"/>
        <v>2000</v>
      </c>
      <c r="G143" s="299">
        <f t="shared" si="25"/>
        <v>2000</v>
      </c>
      <c r="H143" s="299">
        <f t="shared" si="25"/>
        <v>2000</v>
      </c>
    </row>
    <row r="144" spans="1:8" ht="12.75">
      <c r="A144" s="174" t="s">
        <v>824</v>
      </c>
      <c r="B144" s="263" t="s">
        <v>601</v>
      </c>
      <c r="C144" s="224" t="s">
        <v>158</v>
      </c>
      <c r="D144" s="174" t="s">
        <v>51</v>
      </c>
      <c r="E144" s="174" t="s">
        <v>25</v>
      </c>
      <c r="F144" s="299">
        <f t="shared" si="25"/>
        <v>2000</v>
      </c>
      <c r="G144" s="299">
        <f t="shared" si="25"/>
        <v>2000</v>
      </c>
      <c r="H144" s="299">
        <f t="shared" si="25"/>
        <v>2000</v>
      </c>
    </row>
    <row r="145" spans="1:8" ht="12.75">
      <c r="A145" s="174" t="s">
        <v>825</v>
      </c>
      <c r="B145" s="232" t="s">
        <v>416</v>
      </c>
      <c r="C145" s="224" t="s">
        <v>158</v>
      </c>
      <c r="D145" s="174" t="s">
        <v>51</v>
      </c>
      <c r="E145" s="174" t="s">
        <v>395</v>
      </c>
      <c r="F145" s="230">
        <v>2000</v>
      </c>
      <c r="G145" s="230">
        <v>2000</v>
      </c>
      <c r="H145" s="230">
        <v>2000</v>
      </c>
    </row>
    <row r="146" spans="1:8" ht="76.5">
      <c r="A146" s="174" t="s">
        <v>639</v>
      </c>
      <c r="B146" s="232" t="s">
        <v>575</v>
      </c>
      <c r="C146" s="224" t="s">
        <v>159</v>
      </c>
      <c r="D146" s="174"/>
      <c r="E146" s="174"/>
      <c r="F146" s="299">
        <f>F147+F151+F155</f>
        <v>14596565</v>
      </c>
      <c r="G146" s="299">
        <f>G147+G151+G155</f>
        <v>10814002</v>
      </c>
      <c r="H146" s="299">
        <f>H147+H151+H155</f>
        <v>12177407</v>
      </c>
    </row>
    <row r="147" spans="1:8" ht="51">
      <c r="A147" s="174" t="s">
        <v>911</v>
      </c>
      <c r="B147" s="232" t="s">
        <v>16</v>
      </c>
      <c r="C147" s="224" t="s">
        <v>159</v>
      </c>
      <c r="D147" s="224" t="s">
        <v>451</v>
      </c>
      <c r="E147" s="174"/>
      <c r="F147" s="299">
        <f aca="true" t="shared" si="26" ref="F147:H149">F148</f>
        <v>13396065</v>
      </c>
      <c r="G147" s="299">
        <f t="shared" si="26"/>
        <v>9613502</v>
      </c>
      <c r="H147" s="299">
        <f t="shared" si="26"/>
        <v>10976907</v>
      </c>
    </row>
    <row r="148" spans="1:8" ht="12.75">
      <c r="A148" s="174" t="s">
        <v>912</v>
      </c>
      <c r="B148" s="232" t="s">
        <v>17</v>
      </c>
      <c r="C148" s="224" t="s">
        <v>159</v>
      </c>
      <c r="D148" s="224" t="s">
        <v>460</v>
      </c>
      <c r="E148" s="174"/>
      <c r="F148" s="299">
        <f t="shared" si="26"/>
        <v>13396065</v>
      </c>
      <c r="G148" s="299">
        <f t="shared" si="26"/>
        <v>9613502</v>
      </c>
      <c r="H148" s="299">
        <f t="shared" si="26"/>
        <v>10976907</v>
      </c>
    </row>
    <row r="149" spans="1:8" ht="12.75">
      <c r="A149" s="174" t="s">
        <v>913</v>
      </c>
      <c r="B149" s="263" t="s">
        <v>601</v>
      </c>
      <c r="C149" s="224" t="s">
        <v>159</v>
      </c>
      <c r="D149" s="224" t="s">
        <v>460</v>
      </c>
      <c r="E149" s="174" t="s">
        <v>25</v>
      </c>
      <c r="F149" s="299">
        <f t="shared" si="26"/>
        <v>13396065</v>
      </c>
      <c r="G149" s="299">
        <f t="shared" si="26"/>
        <v>9613502</v>
      </c>
      <c r="H149" s="299">
        <f t="shared" si="26"/>
        <v>10976907</v>
      </c>
    </row>
    <row r="150" spans="1:8" ht="12.75">
      <c r="A150" s="174" t="s">
        <v>799</v>
      </c>
      <c r="B150" s="232" t="s">
        <v>416</v>
      </c>
      <c r="C150" s="224" t="s">
        <v>159</v>
      </c>
      <c r="D150" s="224" t="s">
        <v>460</v>
      </c>
      <c r="E150" s="174" t="s">
        <v>395</v>
      </c>
      <c r="F150" s="230">
        <v>13396065</v>
      </c>
      <c r="G150" s="230">
        <v>9613502</v>
      </c>
      <c r="H150" s="230">
        <v>10976907</v>
      </c>
    </row>
    <row r="151" spans="1:8" ht="38.25">
      <c r="A151" s="174" t="s">
        <v>800</v>
      </c>
      <c r="B151" s="232" t="s">
        <v>1278</v>
      </c>
      <c r="C151" s="224" t="s">
        <v>159</v>
      </c>
      <c r="D151" s="174" t="s">
        <v>183</v>
      </c>
      <c r="E151" s="174"/>
      <c r="F151" s="230">
        <f aca="true" t="shared" si="27" ref="F151:H153">F152</f>
        <v>1195100</v>
      </c>
      <c r="G151" s="230">
        <f t="shared" si="27"/>
        <v>1195100</v>
      </c>
      <c r="H151" s="230">
        <f t="shared" si="27"/>
        <v>1195100</v>
      </c>
    </row>
    <row r="152" spans="1:8" ht="25.5">
      <c r="A152" s="174" t="s">
        <v>1058</v>
      </c>
      <c r="B152" s="232" t="s">
        <v>516</v>
      </c>
      <c r="C152" s="224" t="s">
        <v>159</v>
      </c>
      <c r="D152" s="174" t="s">
        <v>938</v>
      </c>
      <c r="E152" s="174"/>
      <c r="F152" s="230">
        <f t="shared" si="27"/>
        <v>1195100</v>
      </c>
      <c r="G152" s="230">
        <f t="shared" si="27"/>
        <v>1195100</v>
      </c>
      <c r="H152" s="230">
        <f t="shared" si="27"/>
        <v>1195100</v>
      </c>
    </row>
    <row r="153" spans="1:8" ht="12.75">
      <c r="A153" s="174" t="s">
        <v>1559</v>
      </c>
      <c r="B153" s="263" t="s">
        <v>601</v>
      </c>
      <c r="C153" s="224" t="s">
        <v>159</v>
      </c>
      <c r="D153" s="174" t="s">
        <v>938</v>
      </c>
      <c r="E153" s="174" t="s">
        <v>25</v>
      </c>
      <c r="F153" s="230">
        <f t="shared" si="27"/>
        <v>1195100</v>
      </c>
      <c r="G153" s="230">
        <f t="shared" si="27"/>
        <v>1195100</v>
      </c>
      <c r="H153" s="230">
        <f t="shared" si="27"/>
        <v>1195100</v>
      </c>
    </row>
    <row r="154" spans="1:8" ht="12.75">
      <c r="A154" s="174" t="s">
        <v>1560</v>
      </c>
      <c r="B154" s="232" t="s">
        <v>416</v>
      </c>
      <c r="C154" s="224" t="s">
        <v>159</v>
      </c>
      <c r="D154" s="174" t="s">
        <v>938</v>
      </c>
      <c r="E154" s="174" t="s">
        <v>395</v>
      </c>
      <c r="F154" s="230">
        <v>1195100</v>
      </c>
      <c r="G154" s="230">
        <v>1195100</v>
      </c>
      <c r="H154" s="230">
        <v>1195100</v>
      </c>
    </row>
    <row r="155" spans="1:8" ht="12.75">
      <c r="A155" s="174" t="s">
        <v>1561</v>
      </c>
      <c r="B155" s="232" t="s">
        <v>53</v>
      </c>
      <c r="C155" s="224" t="s">
        <v>159</v>
      </c>
      <c r="D155" s="174" t="s">
        <v>52</v>
      </c>
      <c r="E155" s="174"/>
      <c r="F155" s="230">
        <f aca="true" t="shared" si="28" ref="F155:H157">F156</f>
        <v>5400</v>
      </c>
      <c r="G155" s="230">
        <f t="shared" si="28"/>
        <v>5400</v>
      </c>
      <c r="H155" s="230">
        <f t="shared" si="28"/>
        <v>5400</v>
      </c>
    </row>
    <row r="156" spans="1:8" ht="12.75">
      <c r="A156" s="174" t="s">
        <v>1562</v>
      </c>
      <c r="B156" s="232" t="s">
        <v>54</v>
      </c>
      <c r="C156" s="224" t="s">
        <v>159</v>
      </c>
      <c r="D156" s="174" t="s">
        <v>51</v>
      </c>
      <c r="E156" s="174"/>
      <c r="F156" s="230">
        <f t="shared" si="28"/>
        <v>5400</v>
      </c>
      <c r="G156" s="230">
        <f t="shared" si="28"/>
        <v>5400</v>
      </c>
      <c r="H156" s="230">
        <f t="shared" si="28"/>
        <v>5400</v>
      </c>
    </row>
    <row r="157" spans="1:8" ht="12.75">
      <c r="A157" s="174" t="s">
        <v>865</v>
      </c>
      <c r="B157" s="263" t="s">
        <v>601</v>
      </c>
      <c r="C157" s="224" t="s">
        <v>159</v>
      </c>
      <c r="D157" s="174" t="s">
        <v>51</v>
      </c>
      <c r="E157" s="174" t="s">
        <v>25</v>
      </c>
      <c r="F157" s="230">
        <f t="shared" si="28"/>
        <v>5400</v>
      </c>
      <c r="G157" s="230">
        <f t="shared" si="28"/>
        <v>5400</v>
      </c>
      <c r="H157" s="230">
        <f t="shared" si="28"/>
        <v>5400</v>
      </c>
    </row>
    <row r="158" spans="1:8" ht="12.75">
      <c r="A158" s="174" t="s">
        <v>866</v>
      </c>
      <c r="B158" s="232" t="s">
        <v>416</v>
      </c>
      <c r="C158" s="224" t="s">
        <v>159</v>
      </c>
      <c r="D158" s="174" t="s">
        <v>51</v>
      </c>
      <c r="E158" s="174" t="s">
        <v>395</v>
      </c>
      <c r="F158" s="230">
        <v>5400</v>
      </c>
      <c r="G158" s="230">
        <v>5400</v>
      </c>
      <c r="H158" s="230">
        <v>5400</v>
      </c>
    </row>
    <row r="159" spans="1:8" ht="102">
      <c r="A159" s="174" t="s">
        <v>867</v>
      </c>
      <c r="B159" s="232" t="s">
        <v>1153</v>
      </c>
      <c r="C159" s="224" t="s">
        <v>1154</v>
      </c>
      <c r="D159" s="174"/>
      <c r="E159" s="174"/>
      <c r="F159" s="230">
        <f aca="true" t="shared" si="29" ref="F159:H162">F160</f>
        <v>1417400</v>
      </c>
      <c r="G159" s="230">
        <f t="shared" si="29"/>
        <v>1417400</v>
      </c>
      <c r="H159" s="230">
        <f t="shared" si="29"/>
        <v>1417400</v>
      </c>
    </row>
    <row r="160" spans="1:8" ht="25.5">
      <c r="A160" s="174" t="s">
        <v>868</v>
      </c>
      <c r="B160" s="270" t="s">
        <v>1142</v>
      </c>
      <c r="C160" s="224" t="s">
        <v>1154</v>
      </c>
      <c r="D160" s="174" t="s">
        <v>744</v>
      </c>
      <c r="E160" s="174"/>
      <c r="F160" s="230">
        <f t="shared" si="29"/>
        <v>1417400</v>
      </c>
      <c r="G160" s="230">
        <f t="shared" si="29"/>
        <v>1417400</v>
      </c>
      <c r="H160" s="230">
        <f t="shared" si="29"/>
        <v>1417400</v>
      </c>
    </row>
    <row r="161" spans="1:8" ht="12.75">
      <c r="A161" s="174" t="s">
        <v>869</v>
      </c>
      <c r="B161" s="270" t="s">
        <v>1096</v>
      </c>
      <c r="C161" s="224" t="s">
        <v>1154</v>
      </c>
      <c r="D161" s="174" t="s">
        <v>745</v>
      </c>
      <c r="E161" s="174"/>
      <c r="F161" s="230">
        <f t="shared" si="29"/>
        <v>1417400</v>
      </c>
      <c r="G161" s="230">
        <f t="shared" si="29"/>
        <v>1417400</v>
      </c>
      <c r="H161" s="230">
        <f t="shared" si="29"/>
        <v>1417400</v>
      </c>
    </row>
    <row r="162" spans="1:8" ht="12.75">
      <c r="A162" s="174" t="s">
        <v>870</v>
      </c>
      <c r="B162" s="301" t="s">
        <v>417</v>
      </c>
      <c r="C162" s="224" t="s">
        <v>1154</v>
      </c>
      <c r="D162" s="174" t="s">
        <v>745</v>
      </c>
      <c r="E162" s="174" t="s">
        <v>28</v>
      </c>
      <c r="F162" s="230">
        <f t="shared" si="29"/>
        <v>1417400</v>
      </c>
      <c r="G162" s="230">
        <f t="shared" si="29"/>
        <v>1417400</v>
      </c>
      <c r="H162" s="230">
        <f t="shared" si="29"/>
        <v>1417400</v>
      </c>
    </row>
    <row r="163" spans="1:8" ht="12.75">
      <c r="A163" s="174" t="s">
        <v>871</v>
      </c>
      <c r="B163" s="229" t="s">
        <v>483</v>
      </c>
      <c r="C163" s="224" t="s">
        <v>1154</v>
      </c>
      <c r="D163" s="174" t="s">
        <v>745</v>
      </c>
      <c r="E163" s="174" t="s">
        <v>19</v>
      </c>
      <c r="F163" s="230">
        <v>1417400</v>
      </c>
      <c r="G163" s="230">
        <v>1417400</v>
      </c>
      <c r="H163" s="230">
        <v>1417400</v>
      </c>
    </row>
    <row r="164" spans="1:8" s="297" customFormat="1" ht="25.5">
      <c r="A164" s="174" t="s">
        <v>872</v>
      </c>
      <c r="B164" s="238" t="s">
        <v>907</v>
      </c>
      <c r="C164" s="226" t="s">
        <v>171</v>
      </c>
      <c r="D164" s="226"/>
      <c r="E164" s="226"/>
      <c r="F164" s="296">
        <f>F165+F181+F187</f>
        <v>90964433</v>
      </c>
      <c r="G164" s="296">
        <f>G165+G181+G187</f>
        <v>91910653</v>
      </c>
      <c r="H164" s="296">
        <f>H165+H181+H187</f>
        <v>91576266</v>
      </c>
    </row>
    <row r="165" spans="1:8" s="297" customFormat="1" ht="51">
      <c r="A165" s="174" t="s">
        <v>873</v>
      </c>
      <c r="B165" s="272" t="s">
        <v>980</v>
      </c>
      <c r="C165" s="226" t="s">
        <v>172</v>
      </c>
      <c r="D165" s="226"/>
      <c r="E165" s="226"/>
      <c r="F165" s="296">
        <f>F166+F171+F176</f>
        <v>83132084</v>
      </c>
      <c r="G165" s="296">
        <f>G166+G171+G176</f>
        <v>84078304</v>
      </c>
      <c r="H165" s="296">
        <f>H166+H171+H176</f>
        <v>83743917</v>
      </c>
    </row>
    <row r="166" spans="1:8" ht="102">
      <c r="A166" s="174" t="s">
        <v>874</v>
      </c>
      <c r="B166" s="159" t="s">
        <v>981</v>
      </c>
      <c r="C166" s="174" t="s">
        <v>173</v>
      </c>
      <c r="D166" s="174"/>
      <c r="E166" s="174"/>
      <c r="F166" s="299">
        <f aca="true" t="shared" si="30" ref="F166:H169">F167</f>
        <v>12548900</v>
      </c>
      <c r="G166" s="299">
        <f t="shared" si="30"/>
        <v>10039100</v>
      </c>
      <c r="H166" s="299">
        <f t="shared" si="30"/>
        <v>10039100</v>
      </c>
    </row>
    <row r="167" spans="1:8" ht="12.75">
      <c r="A167" s="174" t="s">
        <v>1563</v>
      </c>
      <c r="B167" s="232" t="s">
        <v>478</v>
      </c>
      <c r="C167" s="174" t="s">
        <v>173</v>
      </c>
      <c r="D167" s="174" t="s">
        <v>924</v>
      </c>
      <c r="E167" s="174"/>
      <c r="F167" s="299">
        <f t="shared" si="30"/>
        <v>12548900</v>
      </c>
      <c r="G167" s="299">
        <f t="shared" si="30"/>
        <v>10039100</v>
      </c>
      <c r="H167" s="299">
        <f t="shared" si="30"/>
        <v>10039100</v>
      </c>
    </row>
    <row r="168" spans="1:8" ht="12.75">
      <c r="A168" s="174" t="s">
        <v>1564</v>
      </c>
      <c r="B168" s="159" t="s">
        <v>65</v>
      </c>
      <c r="C168" s="174" t="s">
        <v>173</v>
      </c>
      <c r="D168" s="174" t="s">
        <v>600</v>
      </c>
      <c r="E168" s="174"/>
      <c r="F168" s="299">
        <f t="shared" si="30"/>
        <v>12548900</v>
      </c>
      <c r="G168" s="299">
        <f t="shared" si="30"/>
        <v>10039100</v>
      </c>
      <c r="H168" s="299">
        <f t="shared" si="30"/>
        <v>10039100</v>
      </c>
    </row>
    <row r="169" spans="1:8" ht="25.5">
      <c r="A169" s="174" t="s">
        <v>875</v>
      </c>
      <c r="B169" s="159" t="s">
        <v>979</v>
      </c>
      <c r="C169" s="174" t="s">
        <v>173</v>
      </c>
      <c r="D169" s="174" t="s">
        <v>600</v>
      </c>
      <c r="E169" s="174" t="s">
        <v>948</v>
      </c>
      <c r="F169" s="299">
        <f t="shared" si="30"/>
        <v>12548900</v>
      </c>
      <c r="G169" s="299">
        <f t="shared" si="30"/>
        <v>10039100</v>
      </c>
      <c r="H169" s="299">
        <f t="shared" si="30"/>
        <v>10039100</v>
      </c>
    </row>
    <row r="170" spans="1:8" ht="38.25">
      <c r="A170" s="174" t="s">
        <v>876</v>
      </c>
      <c r="B170" s="159" t="s">
        <v>782</v>
      </c>
      <c r="C170" s="174" t="s">
        <v>173</v>
      </c>
      <c r="D170" s="174" t="s">
        <v>600</v>
      </c>
      <c r="E170" s="174" t="s">
        <v>777</v>
      </c>
      <c r="F170" s="230">
        <v>12548900</v>
      </c>
      <c r="G170" s="230">
        <v>10039100</v>
      </c>
      <c r="H170" s="230">
        <v>10039100</v>
      </c>
    </row>
    <row r="171" spans="1:8" ht="102">
      <c r="A171" s="174" t="s">
        <v>877</v>
      </c>
      <c r="B171" s="159" t="s">
        <v>982</v>
      </c>
      <c r="C171" s="174" t="s">
        <v>174</v>
      </c>
      <c r="D171" s="174"/>
      <c r="E171" s="174"/>
      <c r="F171" s="299">
        <f aca="true" t="shared" si="31" ref="F171:H174">F172</f>
        <v>12407714</v>
      </c>
      <c r="G171" s="299">
        <f t="shared" si="31"/>
        <v>12407714</v>
      </c>
      <c r="H171" s="299">
        <f t="shared" si="31"/>
        <v>12407714</v>
      </c>
    </row>
    <row r="172" spans="1:8" ht="12.75">
      <c r="A172" s="174" t="s">
        <v>878</v>
      </c>
      <c r="B172" s="232" t="s">
        <v>478</v>
      </c>
      <c r="C172" s="174" t="s">
        <v>174</v>
      </c>
      <c r="D172" s="174" t="s">
        <v>924</v>
      </c>
      <c r="E172" s="174"/>
      <c r="F172" s="299">
        <f t="shared" si="31"/>
        <v>12407714</v>
      </c>
      <c r="G172" s="299">
        <f t="shared" si="31"/>
        <v>12407714</v>
      </c>
      <c r="H172" s="299">
        <f t="shared" si="31"/>
        <v>12407714</v>
      </c>
    </row>
    <row r="173" spans="1:8" ht="12.75">
      <c r="A173" s="174" t="s">
        <v>879</v>
      </c>
      <c r="B173" s="159" t="s">
        <v>65</v>
      </c>
      <c r="C173" s="174" t="s">
        <v>174</v>
      </c>
      <c r="D173" s="174" t="s">
        <v>600</v>
      </c>
      <c r="E173" s="174"/>
      <c r="F173" s="299">
        <f t="shared" si="31"/>
        <v>12407714</v>
      </c>
      <c r="G173" s="299">
        <f t="shared" si="31"/>
        <v>12407714</v>
      </c>
      <c r="H173" s="299">
        <f t="shared" si="31"/>
        <v>12407714</v>
      </c>
    </row>
    <row r="174" spans="1:8" ht="25.5">
      <c r="A174" s="174" t="s">
        <v>880</v>
      </c>
      <c r="B174" s="159" t="s">
        <v>979</v>
      </c>
      <c r="C174" s="174" t="s">
        <v>174</v>
      </c>
      <c r="D174" s="174" t="s">
        <v>600</v>
      </c>
      <c r="E174" s="174" t="s">
        <v>948</v>
      </c>
      <c r="F174" s="299">
        <f t="shared" si="31"/>
        <v>12407714</v>
      </c>
      <c r="G174" s="299">
        <f t="shared" si="31"/>
        <v>12407714</v>
      </c>
      <c r="H174" s="299">
        <f t="shared" si="31"/>
        <v>12407714</v>
      </c>
    </row>
    <row r="175" spans="1:8" ht="38.25">
      <c r="A175" s="174" t="s">
        <v>881</v>
      </c>
      <c r="B175" s="159" t="s">
        <v>782</v>
      </c>
      <c r="C175" s="174" t="s">
        <v>174</v>
      </c>
      <c r="D175" s="174" t="s">
        <v>600</v>
      </c>
      <c r="E175" s="174" t="s">
        <v>777</v>
      </c>
      <c r="F175" s="230">
        <v>12407714</v>
      </c>
      <c r="G175" s="230">
        <v>12407714</v>
      </c>
      <c r="H175" s="230">
        <v>12407714</v>
      </c>
    </row>
    <row r="176" spans="1:8" ht="102">
      <c r="A176" s="174" t="s">
        <v>882</v>
      </c>
      <c r="B176" s="159" t="s">
        <v>983</v>
      </c>
      <c r="C176" s="174" t="s">
        <v>175</v>
      </c>
      <c r="D176" s="174"/>
      <c r="E176" s="174"/>
      <c r="F176" s="299">
        <f aca="true" t="shared" si="32" ref="F176:H179">F177</f>
        <v>58175470</v>
      </c>
      <c r="G176" s="299">
        <f t="shared" si="32"/>
        <v>61631490</v>
      </c>
      <c r="H176" s="299">
        <f t="shared" si="32"/>
        <v>61297103</v>
      </c>
    </row>
    <row r="177" spans="1:8" ht="12.75">
      <c r="A177" s="174" t="s">
        <v>883</v>
      </c>
      <c r="B177" s="232" t="s">
        <v>478</v>
      </c>
      <c r="C177" s="174" t="s">
        <v>175</v>
      </c>
      <c r="D177" s="174" t="s">
        <v>924</v>
      </c>
      <c r="E177" s="174"/>
      <c r="F177" s="299">
        <f t="shared" si="32"/>
        <v>58175470</v>
      </c>
      <c r="G177" s="299">
        <f t="shared" si="32"/>
        <v>61631490</v>
      </c>
      <c r="H177" s="299">
        <f t="shared" si="32"/>
        <v>61297103</v>
      </c>
    </row>
    <row r="178" spans="1:8" ht="12.75">
      <c r="A178" s="174" t="s">
        <v>884</v>
      </c>
      <c r="B178" s="232" t="s">
        <v>520</v>
      </c>
      <c r="C178" s="174" t="s">
        <v>175</v>
      </c>
      <c r="D178" s="174" t="s">
        <v>862</v>
      </c>
      <c r="E178" s="174"/>
      <c r="F178" s="299">
        <f t="shared" si="32"/>
        <v>58175470</v>
      </c>
      <c r="G178" s="299">
        <f t="shared" si="32"/>
        <v>61631490</v>
      </c>
      <c r="H178" s="299">
        <f t="shared" si="32"/>
        <v>61297103</v>
      </c>
    </row>
    <row r="179" spans="1:8" ht="25.5">
      <c r="A179" s="174" t="s">
        <v>915</v>
      </c>
      <c r="B179" s="159" t="s">
        <v>979</v>
      </c>
      <c r="C179" s="174" t="s">
        <v>175</v>
      </c>
      <c r="D179" s="174" t="s">
        <v>862</v>
      </c>
      <c r="E179" s="174" t="s">
        <v>948</v>
      </c>
      <c r="F179" s="299">
        <f t="shared" si="32"/>
        <v>58175470</v>
      </c>
      <c r="G179" s="299">
        <f t="shared" si="32"/>
        <v>61631490</v>
      </c>
      <c r="H179" s="299">
        <f t="shared" si="32"/>
        <v>61297103</v>
      </c>
    </row>
    <row r="180" spans="1:8" ht="12.75">
      <c r="A180" s="174" t="s">
        <v>916</v>
      </c>
      <c r="B180" s="232" t="s">
        <v>423</v>
      </c>
      <c r="C180" s="174" t="s">
        <v>175</v>
      </c>
      <c r="D180" s="174" t="s">
        <v>862</v>
      </c>
      <c r="E180" s="174" t="s">
        <v>182</v>
      </c>
      <c r="F180" s="230">
        <v>58175470</v>
      </c>
      <c r="G180" s="230">
        <v>61631490</v>
      </c>
      <c r="H180" s="230">
        <v>61297103</v>
      </c>
    </row>
    <row r="181" spans="1:8" s="297" customFormat="1" ht="38.25">
      <c r="A181" s="174" t="s">
        <v>917</v>
      </c>
      <c r="B181" s="298" t="s">
        <v>1276</v>
      </c>
      <c r="C181" s="226" t="s">
        <v>163</v>
      </c>
      <c r="D181" s="226"/>
      <c r="E181" s="226"/>
      <c r="F181" s="296">
        <f>F182</f>
        <v>560762</v>
      </c>
      <c r="G181" s="296">
        <f>G182</f>
        <v>560762</v>
      </c>
      <c r="H181" s="296">
        <f>H182</f>
        <v>560762</v>
      </c>
    </row>
    <row r="182" spans="1:8" ht="89.25">
      <c r="A182" s="174" t="s">
        <v>885</v>
      </c>
      <c r="B182" s="267" t="s">
        <v>1277</v>
      </c>
      <c r="C182" s="224" t="s">
        <v>164</v>
      </c>
      <c r="D182" s="174"/>
      <c r="E182" s="174"/>
      <c r="F182" s="299">
        <f aca="true" t="shared" si="33" ref="F182:H185">F183</f>
        <v>560762</v>
      </c>
      <c r="G182" s="299">
        <f t="shared" si="33"/>
        <v>560762</v>
      </c>
      <c r="H182" s="299">
        <f t="shared" si="33"/>
        <v>560762</v>
      </c>
    </row>
    <row r="183" spans="1:8" ht="51">
      <c r="A183" s="174" t="s">
        <v>886</v>
      </c>
      <c r="B183" s="232" t="s">
        <v>16</v>
      </c>
      <c r="C183" s="224" t="s">
        <v>164</v>
      </c>
      <c r="D183" s="174" t="s">
        <v>451</v>
      </c>
      <c r="E183" s="174"/>
      <c r="F183" s="299">
        <f t="shared" si="33"/>
        <v>560762</v>
      </c>
      <c r="G183" s="299">
        <f t="shared" si="33"/>
        <v>560762</v>
      </c>
      <c r="H183" s="299">
        <f t="shared" si="33"/>
        <v>560762</v>
      </c>
    </row>
    <row r="184" spans="1:8" ht="25.5">
      <c r="A184" s="174" t="s">
        <v>887</v>
      </c>
      <c r="B184" s="232" t="s">
        <v>50</v>
      </c>
      <c r="C184" s="224" t="s">
        <v>164</v>
      </c>
      <c r="D184" s="174" t="s">
        <v>468</v>
      </c>
      <c r="E184" s="174"/>
      <c r="F184" s="299">
        <f t="shared" si="33"/>
        <v>560762</v>
      </c>
      <c r="G184" s="299">
        <f t="shared" si="33"/>
        <v>560762</v>
      </c>
      <c r="H184" s="299">
        <f t="shared" si="33"/>
        <v>560762</v>
      </c>
    </row>
    <row r="185" spans="1:8" ht="12.75">
      <c r="A185" s="174" t="s">
        <v>888</v>
      </c>
      <c r="B185" s="236" t="s">
        <v>935</v>
      </c>
      <c r="C185" s="224" t="s">
        <v>164</v>
      </c>
      <c r="D185" s="174" t="s">
        <v>468</v>
      </c>
      <c r="E185" s="174" t="s">
        <v>22</v>
      </c>
      <c r="F185" s="299">
        <f t="shared" si="33"/>
        <v>560762</v>
      </c>
      <c r="G185" s="299">
        <f t="shared" si="33"/>
        <v>560762</v>
      </c>
      <c r="H185" s="299">
        <f t="shared" si="33"/>
        <v>560762</v>
      </c>
    </row>
    <row r="186" spans="1:8" ht="38.25">
      <c r="A186" s="174" t="s">
        <v>889</v>
      </c>
      <c r="B186" s="159" t="s">
        <v>920</v>
      </c>
      <c r="C186" s="224" t="s">
        <v>164</v>
      </c>
      <c r="D186" s="174" t="s">
        <v>468</v>
      </c>
      <c r="E186" s="174" t="s">
        <v>388</v>
      </c>
      <c r="F186" s="230">
        <v>560762</v>
      </c>
      <c r="G186" s="230">
        <v>560762</v>
      </c>
      <c r="H186" s="230">
        <v>560762</v>
      </c>
    </row>
    <row r="187" spans="1:8" s="297" customFormat="1" ht="25.5">
      <c r="A187" s="174" t="s">
        <v>890</v>
      </c>
      <c r="B187" s="272" t="s">
        <v>908</v>
      </c>
      <c r="C187" s="255" t="s">
        <v>165</v>
      </c>
      <c r="D187" s="226"/>
      <c r="E187" s="226"/>
      <c r="F187" s="296">
        <f>F188+F201</f>
        <v>7271587</v>
      </c>
      <c r="G187" s="296">
        <f>G188+G201</f>
        <v>7271587</v>
      </c>
      <c r="H187" s="296">
        <f>H188+H201</f>
        <v>7271587</v>
      </c>
    </row>
    <row r="188" spans="1:8" ht="76.5">
      <c r="A188" s="174" t="s">
        <v>891</v>
      </c>
      <c r="B188" s="267" t="s">
        <v>909</v>
      </c>
      <c r="C188" s="224" t="s">
        <v>166</v>
      </c>
      <c r="D188" s="174"/>
      <c r="E188" s="174"/>
      <c r="F188" s="299">
        <f>F189+F193+F197</f>
        <v>6775895</v>
      </c>
      <c r="G188" s="299">
        <f>G189+G193+G197</f>
        <v>6775895</v>
      </c>
      <c r="H188" s="299">
        <f>H189+H193+H197</f>
        <v>6775895</v>
      </c>
    </row>
    <row r="189" spans="1:8" ht="51">
      <c r="A189" s="174" t="s">
        <v>219</v>
      </c>
      <c r="B189" s="232" t="s">
        <v>16</v>
      </c>
      <c r="C189" s="224" t="s">
        <v>166</v>
      </c>
      <c r="D189" s="174" t="s">
        <v>451</v>
      </c>
      <c r="E189" s="174"/>
      <c r="F189" s="299">
        <f aca="true" t="shared" si="34" ref="F189:H191">F190</f>
        <v>5712800</v>
      </c>
      <c r="G189" s="299">
        <f t="shared" si="34"/>
        <v>5712800</v>
      </c>
      <c r="H189" s="299">
        <f t="shared" si="34"/>
        <v>5712800</v>
      </c>
    </row>
    <row r="190" spans="1:8" ht="25.5">
      <c r="A190" s="174" t="s">
        <v>892</v>
      </c>
      <c r="B190" s="232" t="s">
        <v>50</v>
      </c>
      <c r="C190" s="224" t="s">
        <v>166</v>
      </c>
      <c r="D190" s="174" t="s">
        <v>468</v>
      </c>
      <c r="E190" s="174"/>
      <c r="F190" s="299">
        <f t="shared" si="34"/>
        <v>5712800</v>
      </c>
      <c r="G190" s="299">
        <f t="shared" si="34"/>
        <v>5712800</v>
      </c>
      <c r="H190" s="299">
        <f t="shared" si="34"/>
        <v>5712800</v>
      </c>
    </row>
    <row r="191" spans="1:8" ht="12.75">
      <c r="A191" s="174" t="s">
        <v>893</v>
      </c>
      <c r="B191" s="236" t="s">
        <v>935</v>
      </c>
      <c r="C191" s="224" t="s">
        <v>166</v>
      </c>
      <c r="D191" s="174" t="s">
        <v>468</v>
      </c>
      <c r="E191" s="174" t="s">
        <v>22</v>
      </c>
      <c r="F191" s="299">
        <f t="shared" si="34"/>
        <v>5712800</v>
      </c>
      <c r="G191" s="299">
        <f t="shared" si="34"/>
        <v>5712800</v>
      </c>
      <c r="H191" s="299">
        <f t="shared" si="34"/>
        <v>5712800</v>
      </c>
    </row>
    <row r="192" spans="1:8" ht="38.25">
      <c r="A192" s="174" t="s">
        <v>894</v>
      </c>
      <c r="B192" s="159" t="s">
        <v>920</v>
      </c>
      <c r="C192" s="224" t="s">
        <v>166</v>
      </c>
      <c r="D192" s="174" t="s">
        <v>468</v>
      </c>
      <c r="E192" s="174" t="s">
        <v>388</v>
      </c>
      <c r="F192" s="230">
        <v>5712800</v>
      </c>
      <c r="G192" s="230">
        <v>5712800</v>
      </c>
      <c r="H192" s="230">
        <v>5712800</v>
      </c>
    </row>
    <row r="193" spans="1:8" ht="38.25">
      <c r="A193" s="174" t="s">
        <v>895</v>
      </c>
      <c r="B193" s="232" t="s">
        <v>1278</v>
      </c>
      <c r="C193" s="224" t="s">
        <v>166</v>
      </c>
      <c r="D193" s="174" t="s">
        <v>183</v>
      </c>
      <c r="E193" s="174"/>
      <c r="F193" s="299">
        <f aca="true" t="shared" si="35" ref="F193:H195">F194</f>
        <v>1058595</v>
      </c>
      <c r="G193" s="299">
        <f t="shared" si="35"/>
        <v>1058595</v>
      </c>
      <c r="H193" s="299">
        <f t="shared" si="35"/>
        <v>1058595</v>
      </c>
    </row>
    <row r="194" spans="1:8" ht="25.5">
      <c r="A194" s="174" t="s">
        <v>896</v>
      </c>
      <c r="B194" s="232" t="s">
        <v>516</v>
      </c>
      <c r="C194" s="224" t="s">
        <v>166</v>
      </c>
      <c r="D194" s="174" t="s">
        <v>938</v>
      </c>
      <c r="E194" s="174"/>
      <c r="F194" s="299">
        <f t="shared" si="35"/>
        <v>1058595</v>
      </c>
      <c r="G194" s="299">
        <f t="shared" si="35"/>
        <v>1058595</v>
      </c>
      <c r="H194" s="299">
        <f t="shared" si="35"/>
        <v>1058595</v>
      </c>
    </row>
    <row r="195" spans="1:8" ht="12.75">
      <c r="A195" s="174" t="s">
        <v>897</v>
      </c>
      <c r="B195" s="236" t="s">
        <v>935</v>
      </c>
      <c r="C195" s="224" t="s">
        <v>166</v>
      </c>
      <c r="D195" s="174" t="s">
        <v>938</v>
      </c>
      <c r="E195" s="174" t="s">
        <v>22</v>
      </c>
      <c r="F195" s="299">
        <f t="shared" si="35"/>
        <v>1058595</v>
      </c>
      <c r="G195" s="299">
        <f t="shared" si="35"/>
        <v>1058595</v>
      </c>
      <c r="H195" s="299">
        <f t="shared" si="35"/>
        <v>1058595</v>
      </c>
    </row>
    <row r="196" spans="1:8" ht="38.25">
      <c r="A196" s="174" t="s">
        <v>898</v>
      </c>
      <c r="B196" s="159" t="s">
        <v>920</v>
      </c>
      <c r="C196" s="224" t="s">
        <v>166</v>
      </c>
      <c r="D196" s="174" t="s">
        <v>938</v>
      </c>
      <c r="E196" s="174" t="s">
        <v>388</v>
      </c>
      <c r="F196" s="230">
        <v>1058595</v>
      </c>
      <c r="G196" s="230">
        <v>1058595</v>
      </c>
      <c r="H196" s="230">
        <v>1058595</v>
      </c>
    </row>
    <row r="197" spans="1:8" ht="12.75">
      <c r="A197" s="174" t="s">
        <v>899</v>
      </c>
      <c r="B197" s="232" t="s">
        <v>53</v>
      </c>
      <c r="C197" s="224" t="s">
        <v>166</v>
      </c>
      <c r="D197" s="174" t="s">
        <v>52</v>
      </c>
      <c r="E197" s="174"/>
      <c r="F197" s="299">
        <f aca="true" t="shared" si="36" ref="F197:H199">F198</f>
        <v>4500</v>
      </c>
      <c r="G197" s="299">
        <f t="shared" si="36"/>
        <v>4500</v>
      </c>
      <c r="H197" s="299">
        <f t="shared" si="36"/>
        <v>4500</v>
      </c>
    </row>
    <row r="198" spans="1:8" ht="12.75">
      <c r="A198" s="174" t="s">
        <v>900</v>
      </c>
      <c r="B198" s="232" t="s">
        <v>54</v>
      </c>
      <c r="C198" s="224" t="s">
        <v>166</v>
      </c>
      <c r="D198" s="174" t="s">
        <v>51</v>
      </c>
      <c r="E198" s="174"/>
      <c r="F198" s="299">
        <f t="shared" si="36"/>
        <v>4500</v>
      </c>
      <c r="G198" s="299">
        <f t="shared" si="36"/>
        <v>4500</v>
      </c>
      <c r="H198" s="299">
        <f t="shared" si="36"/>
        <v>4500</v>
      </c>
    </row>
    <row r="199" spans="1:8" ht="12.75">
      <c r="A199" s="174" t="s">
        <v>901</v>
      </c>
      <c r="B199" s="236" t="s">
        <v>935</v>
      </c>
      <c r="C199" s="224" t="s">
        <v>166</v>
      </c>
      <c r="D199" s="174" t="s">
        <v>51</v>
      </c>
      <c r="E199" s="174" t="s">
        <v>22</v>
      </c>
      <c r="F199" s="299">
        <f t="shared" si="36"/>
        <v>4500</v>
      </c>
      <c r="G199" s="299">
        <f t="shared" si="36"/>
        <v>4500</v>
      </c>
      <c r="H199" s="299">
        <f t="shared" si="36"/>
        <v>4500</v>
      </c>
    </row>
    <row r="200" spans="1:8" ht="38.25">
      <c r="A200" s="174" t="s">
        <v>902</v>
      </c>
      <c r="B200" s="159" t="s">
        <v>920</v>
      </c>
      <c r="C200" s="224" t="s">
        <v>166</v>
      </c>
      <c r="D200" s="174" t="s">
        <v>51</v>
      </c>
      <c r="E200" s="174" t="s">
        <v>388</v>
      </c>
      <c r="F200" s="230">
        <v>4500</v>
      </c>
      <c r="G200" s="230">
        <v>4500</v>
      </c>
      <c r="H200" s="230">
        <v>4500</v>
      </c>
    </row>
    <row r="201" spans="1:8" ht="127.5">
      <c r="A201" s="174" t="s">
        <v>903</v>
      </c>
      <c r="B201" s="159" t="s">
        <v>424</v>
      </c>
      <c r="C201" s="224" t="s">
        <v>167</v>
      </c>
      <c r="D201" s="174"/>
      <c r="E201" s="174"/>
      <c r="F201" s="299">
        <f aca="true" t="shared" si="37" ref="F201:H204">F202</f>
        <v>495692</v>
      </c>
      <c r="G201" s="299">
        <f t="shared" si="37"/>
        <v>495692</v>
      </c>
      <c r="H201" s="299">
        <f t="shared" si="37"/>
        <v>495692</v>
      </c>
    </row>
    <row r="202" spans="1:8" ht="51">
      <c r="A202" s="174" t="s">
        <v>904</v>
      </c>
      <c r="B202" s="232" t="s">
        <v>16</v>
      </c>
      <c r="C202" s="224" t="s">
        <v>167</v>
      </c>
      <c r="D202" s="174" t="s">
        <v>451</v>
      </c>
      <c r="E202" s="174"/>
      <c r="F202" s="299">
        <f t="shared" si="37"/>
        <v>495692</v>
      </c>
      <c r="G202" s="299">
        <f t="shared" si="37"/>
        <v>495692</v>
      </c>
      <c r="H202" s="299">
        <f t="shared" si="37"/>
        <v>495692</v>
      </c>
    </row>
    <row r="203" spans="1:8" ht="25.5">
      <c r="A203" s="174" t="s">
        <v>905</v>
      </c>
      <c r="B203" s="232" t="s">
        <v>50</v>
      </c>
      <c r="C203" s="224" t="s">
        <v>167</v>
      </c>
      <c r="D203" s="174" t="s">
        <v>468</v>
      </c>
      <c r="E203" s="174"/>
      <c r="F203" s="299">
        <f t="shared" si="37"/>
        <v>495692</v>
      </c>
      <c r="G203" s="299">
        <f t="shared" si="37"/>
        <v>495692</v>
      </c>
      <c r="H203" s="299">
        <f t="shared" si="37"/>
        <v>495692</v>
      </c>
    </row>
    <row r="204" spans="1:8" ht="12.75">
      <c r="A204" s="174" t="s">
        <v>645</v>
      </c>
      <c r="B204" s="236" t="s">
        <v>935</v>
      </c>
      <c r="C204" s="224" t="s">
        <v>167</v>
      </c>
      <c r="D204" s="174" t="s">
        <v>468</v>
      </c>
      <c r="E204" s="174" t="s">
        <v>22</v>
      </c>
      <c r="F204" s="299">
        <f t="shared" si="37"/>
        <v>495692</v>
      </c>
      <c r="G204" s="299">
        <f t="shared" si="37"/>
        <v>495692</v>
      </c>
      <c r="H204" s="299">
        <f t="shared" si="37"/>
        <v>495692</v>
      </c>
    </row>
    <row r="205" spans="1:8" ht="38.25">
      <c r="A205" s="174" t="s">
        <v>646</v>
      </c>
      <c r="B205" s="159" t="s">
        <v>920</v>
      </c>
      <c r="C205" s="224" t="s">
        <v>167</v>
      </c>
      <c r="D205" s="174" t="s">
        <v>468</v>
      </c>
      <c r="E205" s="174" t="s">
        <v>388</v>
      </c>
      <c r="F205" s="302">
        <v>495692</v>
      </c>
      <c r="G205" s="302">
        <v>495692</v>
      </c>
      <c r="H205" s="302">
        <v>495692</v>
      </c>
    </row>
    <row r="206" spans="1:8" s="297" customFormat="1" ht="38.25" customHeight="1">
      <c r="A206" s="174" t="s">
        <v>647</v>
      </c>
      <c r="B206" s="274" t="s">
        <v>978</v>
      </c>
      <c r="C206" s="226" t="s">
        <v>136</v>
      </c>
      <c r="D206" s="226"/>
      <c r="E206" s="226"/>
      <c r="F206" s="296">
        <f>F207+F213+F232</f>
        <v>28614496</v>
      </c>
      <c r="G206" s="296">
        <f>G207+G213+G232</f>
        <v>28614496</v>
      </c>
      <c r="H206" s="296">
        <f>H207+H213+H232</f>
        <v>28614496</v>
      </c>
    </row>
    <row r="207" spans="1:8" s="297" customFormat="1" ht="63.75">
      <c r="A207" s="174" t="s">
        <v>648</v>
      </c>
      <c r="B207" s="272" t="s">
        <v>1744</v>
      </c>
      <c r="C207" s="226" t="s">
        <v>138</v>
      </c>
      <c r="D207" s="226"/>
      <c r="E207" s="226"/>
      <c r="F207" s="296">
        <f aca="true" t="shared" si="38" ref="F207:H211">F208</f>
        <v>21758700</v>
      </c>
      <c r="G207" s="296">
        <f t="shared" si="38"/>
        <v>21758700</v>
      </c>
      <c r="H207" s="296">
        <f t="shared" si="38"/>
        <v>21758700</v>
      </c>
    </row>
    <row r="208" spans="1:8" ht="165.75">
      <c r="A208" s="174" t="s">
        <v>649</v>
      </c>
      <c r="B208" s="267" t="s">
        <v>1745</v>
      </c>
      <c r="C208" s="265" t="s">
        <v>139</v>
      </c>
      <c r="D208" s="174"/>
      <c r="E208" s="174"/>
      <c r="F208" s="299">
        <f t="shared" si="38"/>
        <v>21758700</v>
      </c>
      <c r="G208" s="299">
        <f t="shared" si="38"/>
        <v>21758700</v>
      </c>
      <c r="H208" s="299">
        <f t="shared" si="38"/>
        <v>21758700</v>
      </c>
    </row>
    <row r="209" spans="1:8" ht="25.5">
      <c r="A209" s="174" t="s">
        <v>650</v>
      </c>
      <c r="B209" s="232" t="s">
        <v>443</v>
      </c>
      <c r="C209" s="265" t="s">
        <v>139</v>
      </c>
      <c r="D209" s="174" t="s">
        <v>836</v>
      </c>
      <c r="E209" s="174"/>
      <c r="F209" s="299">
        <f t="shared" si="38"/>
        <v>21758700</v>
      </c>
      <c r="G209" s="299">
        <f t="shared" si="38"/>
        <v>21758700</v>
      </c>
      <c r="H209" s="299">
        <f t="shared" si="38"/>
        <v>21758700</v>
      </c>
    </row>
    <row r="210" spans="1:8" ht="12.75">
      <c r="A210" s="174" t="s">
        <v>651</v>
      </c>
      <c r="B210" s="232" t="s">
        <v>444</v>
      </c>
      <c r="C210" s="265" t="s">
        <v>139</v>
      </c>
      <c r="D210" s="174" t="s">
        <v>837</v>
      </c>
      <c r="E210" s="174"/>
      <c r="F210" s="299">
        <f t="shared" si="38"/>
        <v>21758700</v>
      </c>
      <c r="G210" s="299">
        <f t="shared" si="38"/>
        <v>21758700</v>
      </c>
      <c r="H210" s="299">
        <f t="shared" si="38"/>
        <v>21758700</v>
      </c>
    </row>
    <row r="211" spans="1:8" ht="12.75">
      <c r="A211" s="174" t="s">
        <v>183</v>
      </c>
      <c r="B211" s="276" t="s">
        <v>417</v>
      </c>
      <c r="C211" s="265" t="s">
        <v>139</v>
      </c>
      <c r="D211" s="174" t="s">
        <v>837</v>
      </c>
      <c r="E211" s="174" t="s">
        <v>28</v>
      </c>
      <c r="F211" s="299">
        <f t="shared" si="38"/>
        <v>21758700</v>
      </c>
      <c r="G211" s="299">
        <f t="shared" si="38"/>
        <v>21758700</v>
      </c>
      <c r="H211" s="299">
        <f t="shared" si="38"/>
        <v>21758700</v>
      </c>
    </row>
    <row r="212" spans="1:8" ht="12.75">
      <c r="A212" s="174" t="s">
        <v>652</v>
      </c>
      <c r="B212" s="276" t="s">
        <v>480</v>
      </c>
      <c r="C212" s="265" t="s">
        <v>139</v>
      </c>
      <c r="D212" s="174" t="s">
        <v>837</v>
      </c>
      <c r="E212" s="174" t="s">
        <v>398</v>
      </c>
      <c r="F212" s="200">
        <v>21758700</v>
      </c>
      <c r="G212" s="200">
        <v>21758700</v>
      </c>
      <c r="H212" s="200">
        <v>21758700</v>
      </c>
    </row>
    <row r="213" spans="1:8" s="297" customFormat="1" ht="63.75">
      <c r="A213" s="174" t="s">
        <v>653</v>
      </c>
      <c r="B213" s="272" t="s">
        <v>1385</v>
      </c>
      <c r="C213" s="226" t="s">
        <v>137</v>
      </c>
      <c r="D213" s="226"/>
      <c r="E213" s="226"/>
      <c r="F213" s="296">
        <f>F219+F214</f>
        <v>4972000</v>
      </c>
      <c r="G213" s="296">
        <f>G219+G214</f>
        <v>4972000</v>
      </c>
      <c r="H213" s="296">
        <f>H219+H214</f>
        <v>4972000</v>
      </c>
    </row>
    <row r="214" spans="1:8" ht="153">
      <c r="A214" s="174" t="s">
        <v>654</v>
      </c>
      <c r="B214" s="264" t="s">
        <v>1386</v>
      </c>
      <c r="C214" s="265" t="s">
        <v>1109</v>
      </c>
      <c r="D214" s="174"/>
      <c r="E214" s="174"/>
      <c r="F214" s="299">
        <f aca="true" t="shared" si="39" ref="F214:H217">F215</f>
        <v>206300</v>
      </c>
      <c r="G214" s="299">
        <f t="shared" si="39"/>
        <v>206300</v>
      </c>
      <c r="H214" s="299">
        <f t="shared" si="39"/>
        <v>206300</v>
      </c>
    </row>
    <row r="215" spans="1:8" ht="38.25">
      <c r="A215" s="174" t="s">
        <v>655</v>
      </c>
      <c r="B215" s="232" t="s">
        <v>1278</v>
      </c>
      <c r="C215" s="265" t="s">
        <v>1109</v>
      </c>
      <c r="D215" s="174" t="s">
        <v>183</v>
      </c>
      <c r="E215" s="174"/>
      <c r="F215" s="299">
        <f t="shared" si="39"/>
        <v>206300</v>
      </c>
      <c r="G215" s="299">
        <f t="shared" si="39"/>
        <v>206300</v>
      </c>
      <c r="H215" s="299">
        <f t="shared" si="39"/>
        <v>206300</v>
      </c>
    </row>
    <row r="216" spans="1:8" ht="25.5">
      <c r="A216" s="174" t="s">
        <v>656</v>
      </c>
      <c r="B216" s="232" t="s">
        <v>516</v>
      </c>
      <c r="C216" s="265" t="s">
        <v>1109</v>
      </c>
      <c r="D216" s="174" t="s">
        <v>938</v>
      </c>
      <c r="E216" s="174"/>
      <c r="F216" s="299">
        <f t="shared" si="39"/>
        <v>206300</v>
      </c>
      <c r="G216" s="299">
        <f t="shared" si="39"/>
        <v>206300</v>
      </c>
      <c r="H216" s="299">
        <f t="shared" si="39"/>
        <v>206300</v>
      </c>
    </row>
    <row r="217" spans="1:8" ht="12.75">
      <c r="A217" s="174" t="s">
        <v>657</v>
      </c>
      <c r="B217" s="276" t="s">
        <v>417</v>
      </c>
      <c r="C217" s="265" t="s">
        <v>1109</v>
      </c>
      <c r="D217" s="174" t="s">
        <v>938</v>
      </c>
      <c r="E217" s="174" t="s">
        <v>28</v>
      </c>
      <c r="F217" s="299">
        <f t="shared" si="39"/>
        <v>206300</v>
      </c>
      <c r="G217" s="299">
        <f t="shared" si="39"/>
        <v>206300</v>
      </c>
      <c r="H217" s="299">
        <f t="shared" si="39"/>
        <v>206300</v>
      </c>
    </row>
    <row r="218" spans="1:8" ht="12.75">
      <c r="A218" s="174" t="s">
        <v>658</v>
      </c>
      <c r="B218" s="236" t="s">
        <v>418</v>
      </c>
      <c r="C218" s="265" t="s">
        <v>1109</v>
      </c>
      <c r="D218" s="174" t="s">
        <v>938</v>
      </c>
      <c r="E218" s="174" t="s">
        <v>399</v>
      </c>
      <c r="F218" s="200">
        <v>206300</v>
      </c>
      <c r="G218" s="200">
        <v>206300</v>
      </c>
      <c r="H218" s="200">
        <v>206300</v>
      </c>
    </row>
    <row r="219" spans="1:8" ht="114.75">
      <c r="A219" s="174" t="s">
        <v>659</v>
      </c>
      <c r="B219" s="267" t="s">
        <v>1387</v>
      </c>
      <c r="C219" s="265" t="s">
        <v>140</v>
      </c>
      <c r="D219" s="174"/>
      <c r="E219" s="174"/>
      <c r="F219" s="299">
        <f>F220+F224+F228</f>
        <v>4765700</v>
      </c>
      <c r="G219" s="299">
        <f>G220+G224+G228</f>
        <v>4765700</v>
      </c>
      <c r="H219" s="299">
        <f>H220+H224+H228</f>
        <v>4765700</v>
      </c>
    </row>
    <row r="220" spans="1:8" ht="51">
      <c r="A220" s="174" t="s">
        <v>660</v>
      </c>
      <c r="B220" s="232" t="s">
        <v>16</v>
      </c>
      <c r="C220" s="265" t="s">
        <v>140</v>
      </c>
      <c r="D220" s="174" t="s">
        <v>451</v>
      </c>
      <c r="E220" s="174"/>
      <c r="F220" s="299">
        <f aca="true" t="shared" si="40" ref="F220:H222">F221</f>
        <v>3946400</v>
      </c>
      <c r="G220" s="299">
        <f t="shared" si="40"/>
        <v>3946400</v>
      </c>
      <c r="H220" s="299">
        <f t="shared" si="40"/>
        <v>3946400</v>
      </c>
    </row>
    <row r="221" spans="1:8" ht="25.5">
      <c r="A221" s="174" t="s">
        <v>661</v>
      </c>
      <c r="B221" s="232" t="s">
        <v>50</v>
      </c>
      <c r="C221" s="265" t="s">
        <v>140</v>
      </c>
      <c r="D221" s="174" t="s">
        <v>468</v>
      </c>
      <c r="E221" s="174"/>
      <c r="F221" s="299">
        <f t="shared" si="40"/>
        <v>3946400</v>
      </c>
      <c r="G221" s="299">
        <f t="shared" si="40"/>
        <v>3946400</v>
      </c>
      <c r="H221" s="299">
        <f t="shared" si="40"/>
        <v>3946400</v>
      </c>
    </row>
    <row r="222" spans="1:8" ht="12.75">
      <c r="A222" s="174" t="s">
        <v>662</v>
      </c>
      <c r="B222" s="276" t="s">
        <v>417</v>
      </c>
      <c r="C222" s="265" t="s">
        <v>140</v>
      </c>
      <c r="D222" s="174" t="s">
        <v>468</v>
      </c>
      <c r="E222" s="174" t="s">
        <v>28</v>
      </c>
      <c r="F222" s="299">
        <f t="shared" si="40"/>
        <v>3946400</v>
      </c>
      <c r="G222" s="299">
        <f t="shared" si="40"/>
        <v>3946400</v>
      </c>
      <c r="H222" s="299">
        <f t="shared" si="40"/>
        <v>3946400</v>
      </c>
    </row>
    <row r="223" spans="1:8" ht="12.75">
      <c r="A223" s="174" t="s">
        <v>663</v>
      </c>
      <c r="B223" s="276" t="s">
        <v>481</v>
      </c>
      <c r="C223" s="265" t="s">
        <v>140</v>
      </c>
      <c r="D223" s="174" t="s">
        <v>468</v>
      </c>
      <c r="E223" s="174" t="s">
        <v>20</v>
      </c>
      <c r="F223" s="200">
        <v>3946400</v>
      </c>
      <c r="G223" s="200">
        <v>3946400</v>
      </c>
      <c r="H223" s="200">
        <v>3946400</v>
      </c>
    </row>
    <row r="224" spans="1:8" ht="38.25">
      <c r="A224" s="174" t="s">
        <v>664</v>
      </c>
      <c r="B224" s="232" t="s">
        <v>1278</v>
      </c>
      <c r="C224" s="265" t="s">
        <v>140</v>
      </c>
      <c r="D224" s="174" t="s">
        <v>183</v>
      </c>
      <c r="E224" s="174"/>
      <c r="F224" s="299">
        <f aca="true" t="shared" si="41" ref="F224:H226">F225</f>
        <v>809300</v>
      </c>
      <c r="G224" s="299">
        <f t="shared" si="41"/>
        <v>809300</v>
      </c>
      <c r="H224" s="299">
        <f t="shared" si="41"/>
        <v>809300</v>
      </c>
    </row>
    <row r="225" spans="1:8" ht="25.5">
      <c r="A225" s="174" t="s">
        <v>665</v>
      </c>
      <c r="B225" s="232" t="s">
        <v>516</v>
      </c>
      <c r="C225" s="265" t="s">
        <v>140</v>
      </c>
      <c r="D225" s="174" t="s">
        <v>938</v>
      </c>
      <c r="E225" s="174"/>
      <c r="F225" s="299">
        <f t="shared" si="41"/>
        <v>809300</v>
      </c>
      <c r="G225" s="299">
        <f t="shared" si="41"/>
        <v>809300</v>
      </c>
      <c r="H225" s="299">
        <f t="shared" si="41"/>
        <v>809300</v>
      </c>
    </row>
    <row r="226" spans="1:8" ht="12.75">
      <c r="A226" s="174" t="s">
        <v>666</v>
      </c>
      <c r="B226" s="276" t="s">
        <v>417</v>
      </c>
      <c r="C226" s="265" t="s">
        <v>140</v>
      </c>
      <c r="D226" s="174" t="s">
        <v>938</v>
      </c>
      <c r="E226" s="174" t="s">
        <v>28</v>
      </c>
      <c r="F226" s="299">
        <f t="shared" si="41"/>
        <v>809300</v>
      </c>
      <c r="G226" s="299">
        <f t="shared" si="41"/>
        <v>809300</v>
      </c>
      <c r="H226" s="299">
        <f t="shared" si="41"/>
        <v>809300</v>
      </c>
    </row>
    <row r="227" spans="1:8" ht="12.75">
      <c r="A227" s="174" t="s">
        <v>667</v>
      </c>
      <c r="B227" s="276" t="s">
        <v>481</v>
      </c>
      <c r="C227" s="265" t="s">
        <v>140</v>
      </c>
      <c r="D227" s="174" t="s">
        <v>938</v>
      </c>
      <c r="E227" s="174" t="s">
        <v>20</v>
      </c>
      <c r="F227" s="200">
        <v>809300</v>
      </c>
      <c r="G227" s="200">
        <v>809300</v>
      </c>
      <c r="H227" s="200">
        <v>809300</v>
      </c>
    </row>
    <row r="228" spans="1:8" ht="12.75">
      <c r="A228" s="174" t="s">
        <v>668</v>
      </c>
      <c r="B228" s="232" t="s">
        <v>53</v>
      </c>
      <c r="C228" s="265" t="s">
        <v>140</v>
      </c>
      <c r="D228" s="174" t="s">
        <v>52</v>
      </c>
      <c r="E228" s="174"/>
      <c r="F228" s="299">
        <f aca="true" t="shared" si="42" ref="F228:H230">F229</f>
        <v>10000</v>
      </c>
      <c r="G228" s="299">
        <f t="shared" si="42"/>
        <v>10000</v>
      </c>
      <c r="H228" s="299">
        <f t="shared" si="42"/>
        <v>10000</v>
      </c>
    </row>
    <row r="229" spans="1:8" ht="12.75">
      <c r="A229" s="174" t="s">
        <v>669</v>
      </c>
      <c r="B229" s="232" t="s">
        <v>54</v>
      </c>
      <c r="C229" s="265" t="s">
        <v>140</v>
      </c>
      <c r="D229" s="174" t="s">
        <v>51</v>
      </c>
      <c r="E229" s="174"/>
      <c r="F229" s="299">
        <f t="shared" si="42"/>
        <v>10000</v>
      </c>
      <c r="G229" s="299">
        <f t="shared" si="42"/>
        <v>10000</v>
      </c>
      <c r="H229" s="299">
        <f t="shared" si="42"/>
        <v>10000</v>
      </c>
    </row>
    <row r="230" spans="1:8" ht="12.75">
      <c r="A230" s="174" t="s">
        <v>670</v>
      </c>
      <c r="B230" s="276" t="s">
        <v>417</v>
      </c>
      <c r="C230" s="265" t="s">
        <v>140</v>
      </c>
      <c r="D230" s="174" t="s">
        <v>51</v>
      </c>
      <c r="E230" s="174" t="s">
        <v>28</v>
      </c>
      <c r="F230" s="299">
        <f t="shared" si="42"/>
        <v>10000</v>
      </c>
      <c r="G230" s="299">
        <f t="shared" si="42"/>
        <v>10000</v>
      </c>
      <c r="H230" s="299">
        <f t="shared" si="42"/>
        <v>10000</v>
      </c>
    </row>
    <row r="231" spans="1:8" ht="12.75">
      <c r="A231" s="174" t="s">
        <v>671</v>
      </c>
      <c r="B231" s="276" t="s">
        <v>481</v>
      </c>
      <c r="C231" s="265" t="s">
        <v>140</v>
      </c>
      <c r="D231" s="174" t="s">
        <v>51</v>
      </c>
      <c r="E231" s="174" t="s">
        <v>20</v>
      </c>
      <c r="F231" s="200">
        <v>10000</v>
      </c>
      <c r="G231" s="200">
        <v>10000</v>
      </c>
      <c r="H231" s="200">
        <v>10000</v>
      </c>
    </row>
    <row r="232" spans="1:8" s="297" customFormat="1" ht="38.25">
      <c r="A232" s="174" t="s">
        <v>672</v>
      </c>
      <c r="B232" s="274" t="s">
        <v>1543</v>
      </c>
      <c r="C232" s="275" t="s">
        <v>1544</v>
      </c>
      <c r="D232" s="226"/>
      <c r="E232" s="226"/>
      <c r="F232" s="352">
        <f>F233+F242</f>
        <v>1883796</v>
      </c>
      <c r="G232" s="352">
        <f>G233+G242</f>
        <v>1883796</v>
      </c>
      <c r="H232" s="352">
        <f>H233+H242</f>
        <v>1883796</v>
      </c>
    </row>
    <row r="233" spans="1:8" ht="76.5">
      <c r="A233" s="174" t="s">
        <v>673</v>
      </c>
      <c r="B233" s="264" t="s">
        <v>1547</v>
      </c>
      <c r="C233" s="265" t="s">
        <v>1545</v>
      </c>
      <c r="D233" s="174"/>
      <c r="E233" s="174"/>
      <c r="F233" s="299">
        <f>F238+F234</f>
        <v>1314300</v>
      </c>
      <c r="G233" s="299">
        <f>G238+G234</f>
        <v>1314300</v>
      </c>
      <c r="H233" s="299">
        <f>H238+H234</f>
        <v>1314300</v>
      </c>
    </row>
    <row r="234" spans="1:8" ht="38.25">
      <c r="A234" s="174" t="s">
        <v>674</v>
      </c>
      <c r="B234" s="232" t="s">
        <v>1278</v>
      </c>
      <c r="C234" s="265" t="s">
        <v>1545</v>
      </c>
      <c r="D234" s="174" t="s">
        <v>183</v>
      </c>
      <c r="E234" s="174"/>
      <c r="F234" s="299">
        <f>F235</f>
        <v>14300</v>
      </c>
      <c r="G234" s="299">
        <f aca="true" t="shared" si="43" ref="G234:H236">G235</f>
        <v>14300</v>
      </c>
      <c r="H234" s="299">
        <f t="shared" si="43"/>
        <v>14300</v>
      </c>
    </row>
    <row r="235" spans="1:8" ht="25.5">
      <c r="A235" s="174" t="s">
        <v>675</v>
      </c>
      <c r="B235" s="232" t="s">
        <v>516</v>
      </c>
      <c r="C235" s="265" t="s">
        <v>1545</v>
      </c>
      <c r="D235" s="174" t="s">
        <v>938</v>
      </c>
      <c r="E235" s="174"/>
      <c r="F235" s="299">
        <f>F236</f>
        <v>14300</v>
      </c>
      <c r="G235" s="299">
        <f t="shared" si="43"/>
        <v>14300</v>
      </c>
      <c r="H235" s="299">
        <f t="shared" si="43"/>
        <v>14300</v>
      </c>
    </row>
    <row r="236" spans="1:8" ht="12.75">
      <c r="A236" s="174" t="s">
        <v>676</v>
      </c>
      <c r="B236" s="276" t="s">
        <v>417</v>
      </c>
      <c r="C236" s="265" t="s">
        <v>1545</v>
      </c>
      <c r="D236" s="174" t="s">
        <v>938</v>
      </c>
      <c r="E236" s="174" t="s">
        <v>28</v>
      </c>
      <c r="F236" s="299">
        <f>F237</f>
        <v>14300</v>
      </c>
      <c r="G236" s="299">
        <f t="shared" si="43"/>
        <v>14300</v>
      </c>
      <c r="H236" s="299">
        <f t="shared" si="43"/>
        <v>14300</v>
      </c>
    </row>
    <row r="237" spans="1:8" ht="12.75">
      <c r="A237" s="174" t="s">
        <v>677</v>
      </c>
      <c r="B237" s="276" t="s">
        <v>380</v>
      </c>
      <c r="C237" s="265" t="s">
        <v>1545</v>
      </c>
      <c r="D237" s="174" t="s">
        <v>938</v>
      </c>
      <c r="E237" s="174" t="s">
        <v>397</v>
      </c>
      <c r="F237" s="200">
        <v>14300</v>
      </c>
      <c r="G237" s="200">
        <v>14300</v>
      </c>
      <c r="H237" s="200">
        <v>14300</v>
      </c>
    </row>
    <row r="238" spans="1:8" ht="12.75">
      <c r="A238" s="174" t="s">
        <v>678</v>
      </c>
      <c r="B238" s="232" t="s">
        <v>61</v>
      </c>
      <c r="C238" s="265" t="s">
        <v>1545</v>
      </c>
      <c r="D238" s="174" t="s">
        <v>211</v>
      </c>
      <c r="E238" s="174"/>
      <c r="F238" s="299">
        <f aca="true" t="shared" si="44" ref="F238:H240">F239</f>
        <v>1300000</v>
      </c>
      <c r="G238" s="299">
        <f t="shared" si="44"/>
        <v>1300000</v>
      </c>
      <c r="H238" s="299">
        <f t="shared" si="44"/>
        <v>1300000</v>
      </c>
    </row>
    <row r="239" spans="1:8" ht="12.75">
      <c r="A239" s="174" t="s">
        <v>679</v>
      </c>
      <c r="B239" s="232" t="s">
        <v>62</v>
      </c>
      <c r="C239" s="265" t="s">
        <v>1545</v>
      </c>
      <c r="D239" s="174" t="s">
        <v>844</v>
      </c>
      <c r="E239" s="174"/>
      <c r="F239" s="299">
        <f t="shared" si="44"/>
        <v>1300000</v>
      </c>
      <c r="G239" s="299">
        <f t="shared" si="44"/>
        <v>1300000</v>
      </c>
      <c r="H239" s="299">
        <f t="shared" si="44"/>
        <v>1300000</v>
      </c>
    </row>
    <row r="240" spans="1:8" ht="12.75">
      <c r="A240" s="174" t="s">
        <v>680</v>
      </c>
      <c r="B240" s="276" t="s">
        <v>417</v>
      </c>
      <c r="C240" s="265" t="s">
        <v>1545</v>
      </c>
      <c r="D240" s="174" t="s">
        <v>844</v>
      </c>
      <c r="E240" s="174" t="s">
        <v>28</v>
      </c>
      <c r="F240" s="299">
        <f t="shared" si="44"/>
        <v>1300000</v>
      </c>
      <c r="G240" s="299">
        <f t="shared" si="44"/>
        <v>1300000</v>
      </c>
      <c r="H240" s="299">
        <f t="shared" si="44"/>
        <v>1300000</v>
      </c>
    </row>
    <row r="241" spans="1:8" ht="12.75">
      <c r="A241" s="174" t="s">
        <v>681</v>
      </c>
      <c r="B241" s="276" t="s">
        <v>380</v>
      </c>
      <c r="C241" s="265" t="s">
        <v>1545</v>
      </c>
      <c r="D241" s="174" t="s">
        <v>844</v>
      </c>
      <c r="E241" s="174" t="s">
        <v>397</v>
      </c>
      <c r="F241" s="200">
        <v>1300000</v>
      </c>
      <c r="G241" s="200">
        <v>1300000</v>
      </c>
      <c r="H241" s="200">
        <v>1300000</v>
      </c>
    </row>
    <row r="242" spans="1:8" s="305" customFormat="1" ht="153">
      <c r="A242" s="174" t="s">
        <v>682</v>
      </c>
      <c r="B242" s="232" t="s">
        <v>1548</v>
      </c>
      <c r="C242" s="303" t="s">
        <v>1546</v>
      </c>
      <c r="D242" s="303"/>
      <c r="E242" s="304"/>
      <c r="F242" s="201">
        <f>F247+F243</f>
        <v>569496</v>
      </c>
      <c r="G242" s="201">
        <f>G247+G243</f>
        <v>569496</v>
      </c>
      <c r="H242" s="201">
        <f>H247+H243</f>
        <v>569496</v>
      </c>
    </row>
    <row r="243" spans="1:8" s="305" customFormat="1" ht="38.25">
      <c r="A243" s="174" t="s">
        <v>683</v>
      </c>
      <c r="B243" s="232" t="s">
        <v>1278</v>
      </c>
      <c r="C243" s="303" t="s">
        <v>1546</v>
      </c>
      <c r="D243" s="174" t="s">
        <v>183</v>
      </c>
      <c r="E243" s="174"/>
      <c r="F243" s="201">
        <f>F244</f>
        <v>6196</v>
      </c>
      <c r="G243" s="201">
        <f aca="true" t="shared" si="45" ref="G243:H245">G244</f>
        <v>6196</v>
      </c>
      <c r="H243" s="201">
        <f t="shared" si="45"/>
        <v>6196</v>
      </c>
    </row>
    <row r="244" spans="1:8" s="305" customFormat="1" ht="25.5">
      <c r="A244" s="174" t="s">
        <v>684</v>
      </c>
      <c r="B244" s="232" t="s">
        <v>516</v>
      </c>
      <c r="C244" s="303" t="s">
        <v>1546</v>
      </c>
      <c r="D244" s="174" t="s">
        <v>938</v>
      </c>
      <c r="E244" s="174"/>
      <c r="F244" s="201">
        <f>F245</f>
        <v>6196</v>
      </c>
      <c r="G244" s="201">
        <f t="shared" si="45"/>
        <v>6196</v>
      </c>
      <c r="H244" s="201">
        <f t="shared" si="45"/>
        <v>6196</v>
      </c>
    </row>
    <row r="245" spans="1:8" s="305" customFormat="1" ht="12.75">
      <c r="A245" s="174" t="s">
        <v>685</v>
      </c>
      <c r="B245" s="276" t="s">
        <v>417</v>
      </c>
      <c r="C245" s="303" t="s">
        <v>1546</v>
      </c>
      <c r="D245" s="174" t="s">
        <v>938</v>
      </c>
      <c r="E245" s="174" t="s">
        <v>28</v>
      </c>
      <c r="F245" s="201">
        <f>F246</f>
        <v>6196</v>
      </c>
      <c r="G245" s="201">
        <f t="shared" si="45"/>
        <v>6196</v>
      </c>
      <c r="H245" s="201">
        <f t="shared" si="45"/>
        <v>6196</v>
      </c>
    </row>
    <row r="246" spans="1:8" s="305" customFormat="1" ht="12.75">
      <c r="A246" s="174" t="s">
        <v>686</v>
      </c>
      <c r="B246" s="276" t="s">
        <v>380</v>
      </c>
      <c r="C246" s="303" t="s">
        <v>1546</v>
      </c>
      <c r="D246" s="174" t="s">
        <v>938</v>
      </c>
      <c r="E246" s="174" t="s">
        <v>397</v>
      </c>
      <c r="F246" s="200">
        <v>6196</v>
      </c>
      <c r="G246" s="200">
        <v>6196</v>
      </c>
      <c r="H246" s="200">
        <v>6196</v>
      </c>
    </row>
    <row r="247" spans="1:8" s="305" customFormat="1" ht="12.75">
      <c r="A247" s="174" t="s">
        <v>687</v>
      </c>
      <c r="B247" s="306" t="s">
        <v>61</v>
      </c>
      <c r="C247" s="303" t="s">
        <v>1546</v>
      </c>
      <c r="D247" s="303" t="s">
        <v>211</v>
      </c>
      <c r="E247" s="304"/>
      <c r="F247" s="201">
        <f aca="true" t="shared" si="46" ref="F247:H249">F248</f>
        <v>563300</v>
      </c>
      <c r="G247" s="201">
        <f t="shared" si="46"/>
        <v>563300</v>
      </c>
      <c r="H247" s="201">
        <f t="shared" si="46"/>
        <v>563300</v>
      </c>
    </row>
    <row r="248" spans="1:8" s="305" customFormat="1" ht="12.75">
      <c r="A248" s="174" t="s">
        <v>688</v>
      </c>
      <c r="B248" s="306" t="s">
        <v>62</v>
      </c>
      <c r="C248" s="303" t="s">
        <v>1546</v>
      </c>
      <c r="D248" s="303" t="s">
        <v>844</v>
      </c>
      <c r="E248" s="304"/>
      <c r="F248" s="201">
        <f t="shared" si="46"/>
        <v>563300</v>
      </c>
      <c r="G248" s="201">
        <f t="shared" si="46"/>
        <v>563300</v>
      </c>
      <c r="H248" s="201">
        <f t="shared" si="46"/>
        <v>563300</v>
      </c>
    </row>
    <row r="249" spans="1:8" s="305" customFormat="1" ht="12.75">
      <c r="A249" s="174" t="s">
        <v>689</v>
      </c>
      <c r="B249" s="307" t="s">
        <v>417</v>
      </c>
      <c r="C249" s="303" t="s">
        <v>1546</v>
      </c>
      <c r="D249" s="303" t="s">
        <v>844</v>
      </c>
      <c r="E249" s="304" t="s">
        <v>28</v>
      </c>
      <c r="F249" s="201">
        <f t="shared" si="46"/>
        <v>563300</v>
      </c>
      <c r="G249" s="201">
        <f t="shared" si="46"/>
        <v>563300</v>
      </c>
      <c r="H249" s="201">
        <f t="shared" si="46"/>
        <v>563300</v>
      </c>
    </row>
    <row r="250" spans="1:8" s="305" customFormat="1" ht="12.75">
      <c r="A250" s="174" t="s">
        <v>690</v>
      </c>
      <c r="B250" s="307" t="s">
        <v>380</v>
      </c>
      <c r="C250" s="303" t="s">
        <v>1546</v>
      </c>
      <c r="D250" s="303" t="s">
        <v>844</v>
      </c>
      <c r="E250" s="304" t="s">
        <v>397</v>
      </c>
      <c r="F250" s="200">
        <v>563300</v>
      </c>
      <c r="G250" s="200">
        <v>563300</v>
      </c>
      <c r="H250" s="200">
        <v>563300</v>
      </c>
    </row>
    <row r="251" spans="1:8" s="297" customFormat="1" ht="25.5">
      <c r="A251" s="174" t="s">
        <v>938</v>
      </c>
      <c r="B251" s="272" t="s">
        <v>1403</v>
      </c>
      <c r="C251" s="226" t="s">
        <v>88</v>
      </c>
      <c r="D251" s="226"/>
      <c r="E251" s="226"/>
      <c r="F251" s="296">
        <f>F252+F258+F269+F296+F311+F317</f>
        <v>58501919</v>
      </c>
      <c r="G251" s="296">
        <f>G252+G258+G269+G296+G311+G317</f>
        <v>50488029</v>
      </c>
      <c r="H251" s="296">
        <f>H252+H258+H269+H296+H311+H317</f>
        <v>48592815</v>
      </c>
    </row>
    <row r="252" spans="1:8" s="297" customFormat="1" ht="12.75">
      <c r="A252" s="174" t="s">
        <v>691</v>
      </c>
      <c r="B252" s="272" t="s">
        <v>741</v>
      </c>
      <c r="C252" s="226" t="s">
        <v>128</v>
      </c>
      <c r="D252" s="226"/>
      <c r="E252" s="226"/>
      <c r="F252" s="296">
        <f>F253</f>
        <v>12696855</v>
      </c>
      <c r="G252" s="296">
        <f>G253</f>
        <v>7622000</v>
      </c>
      <c r="H252" s="296">
        <f>H253</f>
        <v>6400000</v>
      </c>
    </row>
    <row r="253" spans="1:8" ht="63.75">
      <c r="A253" s="174" t="s">
        <v>692</v>
      </c>
      <c r="B253" s="232" t="s">
        <v>1406</v>
      </c>
      <c r="C253" s="224" t="s">
        <v>129</v>
      </c>
      <c r="D253" s="174"/>
      <c r="E253" s="174"/>
      <c r="F253" s="299">
        <f aca="true" t="shared" si="47" ref="F253:H256">F254</f>
        <v>12696855</v>
      </c>
      <c r="G253" s="299">
        <f t="shared" si="47"/>
        <v>7622000</v>
      </c>
      <c r="H253" s="299">
        <f t="shared" si="47"/>
        <v>6400000</v>
      </c>
    </row>
    <row r="254" spans="1:8" ht="25.5">
      <c r="A254" s="174" t="s">
        <v>693</v>
      </c>
      <c r="B254" s="232" t="s">
        <v>443</v>
      </c>
      <c r="C254" s="224" t="s">
        <v>129</v>
      </c>
      <c r="D254" s="174" t="s">
        <v>836</v>
      </c>
      <c r="E254" s="174"/>
      <c r="F254" s="299">
        <f t="shared" si="47"/>
        <v>12696855</v>
      </c>
      <c r="G254" s="299">
        <f t="shared" si="47"/>
        <v>7622000</v>
      </c>
      <c r="H254" s="299">
        <f t="shared" si="47"/>
        <v>6400000</v>
      </c>
    </row>
    <row r="255" spans="1:8" ht="12.75">
      <c r="A255" s="174" t="s">
        <v>694</v>
      </c>
      <c r="B255" s="232" t="s">
        <v>444</v>
      </c>
      <c r="C255" s="224" t="s">
        <v>129</v>
      </c>
      <c r="D255" s="174" t="s">
        <v>837</v>
      </c>
      <c r="E255" s="174"/>
      <c r="F255" s="299">
        <f t="shared" si="47"/>
        <v>12696855</v>
      </c>
      <c r="G255" s="299">
        <f t="shared" si="47"/>
        <v>7622000</v>
      </c>
      <c r="H255" s="299">
        <f t="shared" si="47"/>
        <v>6400000</v>
      </c>
    </row>
    <row r="256" spans="1:8" ht="12.75">
      <c r="A256" s="174" t="s">
        <v>695</v>
      </c>
      <c r="B256" s="271" t="s">
        <v>808</v>
      </c>
      <c r="C256" s="224" t="s">
        <v>129</v>
      </c>
      <c r="D256" s="174" t="s">
        <v>837</v>
      </c>
      <c r="E256" s="174" t="s">
        <v>26</v>
      </c>
      <c r="F256" s="299">
        <f t="shared" si="47"/>
        <v>12696855</v>
      </c>
      <c r="G256" s="299">
        <f t="shared" si="47"/>
        <v>7622000</v>
      </c>
      <c r="H256" s="299">
        <f t="shared" si="47"/>
        <v>6400000</v>
      </c>
    </row>
    <row r="257" spans="1:8" ht="12.75">
      <c r="A257" s="174" t="s">
        <v>696</v>
      </c>
      <c r="B257" s="236" t="s">
        <v>420</v>
      </c>
      <c r="C257" s="224" t="s">
        <v>129</v>
      </c>
      <c r="D257" s="174" t="s">
        <v>837</v>
      </c>
      <c r="E257" s="174" t="s">
        <v>396</v>
      </c>
      <c r="F257" s="230">
        <v>12696855</v>
      </c>
      <c r="G257" s="230">
        <v>7622000</v>
      </c>
      <c r="H257" s="230">
        <v>6400000</v>
      </c>
    </row>
    <row r="258" spans="1:8" s="297" customFormat="1" ht="25.5">
      <c r="A258" s="174" t="s">
        <v>697</v>
      </c>
      <c r="B258" s="238" t="s">
        <v>740</v>
      </c>
      <c r="C258" s="226" t="s">
        <v>130</v>
      </c>
      <c r="D258" s="226"/>
      <c r="E258" s="226"/>
      <c r="F258" s="296">
        <f>F259+F264</f>
        <v>27564031</v>
      </c>
      <c r="G258" s="296">
        <f>G259+G264</f>
        <v>26722743</v>
      </c>
      <c r="H258" s="296">
        <f>H259+H264</f>
        <v>26527743</v>
      </c>
    </row>
    <row r="259" spans="1:8" ht="63.75">
      <c r="A259" s="174" t="s">
        <v>1004</v>
      </c>
      <c r="B259" s="232" t="s">
        <v>1407</v>
      </c>
      <c r="C259" s="224" t="s">
        <v>131</v>
      </c>
      <c r="D259" s="174"/>
      <c r="E259" s="174"/>
      <c r="F259" s="299">
        <f aca="true" t="shared" si="48" ref="F259:H262">F260</f>
        <v>2276288</v>
      </c>
      <c r="G259" s="299">
        <f t="shared" si="48"/>
        <v>1435000</v>
      </c>
      <c r="H259" s="299">
        <f t="shared" si="48"/>
        <v>1240000</v>
      </c>
    </row>
    <row r="260" spans="1:8" ht="25.5">
      <c r="A260" s="174" t="s">
        <v>1005</v>
      </c>
      <c r="B260" s="232" t="s">
        <v>443</v>
      </c>
      <c r="C260" s="224" t="s">
        <v>131</v>
      </c>
      <c r="D260" s="174" t="s">
        <v>836</v>
      </c>
      <c r="E260" s="174"/>
      <c r="F260" s="299">
        <f t="shared" si="48"/>
        <v>2276288</v>
      </c>
      <c r="G260" s="299">
        <f t="shared" si="48"/>
        <v>1435000</v>
      </c>
      <c r="H260" s="299">
        <f t="shared" si="48"/>
        <v>1240000</v>
      </c>
    </row>
    <row r="261" spans="1:8" ht="12.75">
      <c r="A261" s="174" t="s">
        <v>1006</v>
      </c>
      <c r="B261" s="232" t="s">
        <v>444</v>
      </c>
      <c r="C261" s="224" t="s">
        <v>131</v>
      </c>
      <c r="D261" s="174" t="s">
        <v>837</v>
      </c>
      <c r="E261" s="174"/>
      <c r="F261" s="299">
        <f t="shared" si="48"/>
        <v>2276288</v>
      </c>
      <c r="G261" s="299">
        <f t="shared" si="48"/>
        <v>1435000</v>
      </c>
      <c r="H261" s="299">
        <f t="shared" si="48"/>
        <v>1240000</v>
      </c>
    </row>
    <row r="262" spans="1:8" ht="12.75">
      <c r="A262" s="174" t="s">
        <v>1007</v>
      </c>
      <c r="B262" s="271" t="s">
        <v>808</v>
      </c>
      <c r="C262" s="224" t="s">
        <v>131</v>
      </c>
      <c r="D262" s="174" t="s">
        <v>837</v>
      </c>
      <c r="E262" s="174" t="s">
        <v>26</v>
      </c>
      <c r="F262" s="299">
        <f t="shared" si="48"/>
        <v>2276288</v>
      </c>
      <c r="G262" s="299">
        <f t="shared" si="48"/>
        <v>1435000</v>
      </c>
      <c r="H262" s="299">
        <f t="shared" si="48"/>
        <v>1240000</v>
      </c>
    </row>
    <row r="263" spans="1:8" ht="12.75">
      <c r="A263" s="174" t="s">
        <v>1008</v>
      </c>
      <c r="B263" s="236" t="s">
        <v>420</v>
      </c>
      <c r="C263" s="224" t="s">
        <v>131</v>
      </c>
      <c r="D263" s="174" t="s">
        <v>837</v>
      </c>
      <c r="E263" s="174" t="s">
        <v>396</v>
      </c>
      <c r="F263" s="230">
        <v>2276288</v>
      </c>
      <c r="G263" s="230">
        <v>1435000</v>
      </c>
      <c r="H263" s="230">
        <v>1240000</v>
      </c>
    </row>
    <row r="264" spans="1:8" ht="153">
      <c r="A264" s="174" t="s">
        <v>1009</v>
      </c>
      <c r="B264" s="159" t="s">
        <v>1408</v>
      </c>
      <c r="C264" s="174" t="s">
        <v>1068</v>
      </c>
      <c r="D264" s="174"/>
      <c r="E264" s="174"/>
      <c r="F264" s="230">
        <f>F265</f>
        <v>25287743</v>
      </c>
      <c r="G264" s="230">
        <f aca="true" t="shared" si="49" ref="F264:H267">G265</f>
        <v>25287743</v>
      </c>
      <c r="H264" s="230">
        <f t="shared" si="49"/>
        <v>25287743</v>
      </c>
    </row>
    <row r="265" spans="1:8" ht="25.5">
      <c r="A265" s="174" t="s">
        <v>1010</v>
      </c>
      <c r="B265" s="232" t="s">
        <v>443</v>
      </c>
      <c r="C265" s="174" t="s">
        <v>1068</v>
      </c>
      <c r="D265" s="174" t="s">
        <v>836</v>
      </c>
      <c r="E265" s="174"/>
      <c r="F265" s="230">
        <f t="shared" si="49"/>
        <v>25287743</v>
      </c>
      <c r="G265" s="230">
        <f t="shared" si="49"/>
        <v>25287743</v>
      </c>
      <c r="H265" s="230">
        <f t="shared" si="49"/>
        <v>25287743</v>
      </c>
    </row>
    <row r="266" spans="1:8" ht="12.75">
      <c r="A266" s="174" t="s">
        <v>1011</v>
      </c>
      <c r="B266" s="232" t="s">
        <v>444</v>
      </c>
      <c r="C266" s="174" t="s">
        <v>1068</v>
      </c>
      <c r="D266" s="174" t="s">
        <v>837</v>
      </c>
      <c r="E266" s="174"/>
      <c r="F266" s="230">
        <f t="shared" si="49"/>
        <v>25287743</v>
      </c>
      <c r="G266" s="230">
        <f t="shared" si="49"/>
        <v>25287743</v>
      </c>
      <c r="H266" s="230">
        <f t="shared" si="49"/>
        <v>25287743</v>
      </c>
    </row>
    <row r="267" spans="1:8" ht="12.75">
      <c r="A267" s="174" t="s">
        <v>1012</v>
      </c>
      <c r="B267" s="271" t="s">
        <v>808</v>
      </c>
      <c r="C267" s="174" t="s">
        <v>1068</v>
      </c>
      <c r="D267" s="174" t="s">
        <v>837</v>
      </c>
      <c r="E267" s="174" t="s">
        <v>26</v>
      </c>
      <c r="F267" s="230">
        <f t="shared" si="49"/>
        <v>25287743</v>
      </c>
      <c r="G267" s="230">
        <f t="shared" si="49"/>
        <v>25287743</v>
      </c>
      <c r="H267" s="230">
        <f t="shared" si="49"/>
        <v>25287743</v>
      </c>
    </row>
    <row r="268" spans="1:8" ht="12.75">
      <c r="A268" s="174" t="s">
        <v>1013</v>
      </c>
      <c r="B268" s="236" t="s">
        <v>420</v>
      </c>
      <c r="C268" s="174" t="s">
        <v>1068</v>
      </c>
      <c r="D268" s="174" t="s">
        <v>837</v>
      </c>
      <c r="E268" s="174" t="s">
        <v>396</v>
      </c>
      <c r="F268" s="230">
        <v>25287743</v>
      </c>
      <c r="G268" s="230">
        <v>25287743</v>
      </c>
      <c r="H268" s="230">
        <v>25287743</v>
      </c>
    </row>
    <row r="269" spans="1:8" s="297" customFormat="1" ht="25.5">
      <c r="A269" s="174" t="s">
        <v>1014</v>
      </c>
      <c r="B269" s="272" t="s">
        <v>977</v>
      </c>
      <c r="C269" s="226" t="s">
        <v>132</v>
      </c>
      <c r="D269" s="226"/>
      <c r="E269" s="226"/>
      <c r="F269" s="296">
        <f>F270+F283</f>
        <v>17424070</v>
      </c>
      <c r="G269" s="296">
        <f>G270+G283</f>
        <v>15569768</v>
      </c>
      <c r="H269" s="296">
        <f>H270+H283</f>
        <v>15106768</v>
      </c>
    </row>
    <row r="270" spans="1:8" ht="76.5">
      <c r="A270" s="174" t="s">
        <v>1015</v>
      </c>
      <c r="B270" s="267" t="s">
        <v>1411</v>
      </c>
      <c r="C270" s="224" t="s">
        <v>133</v>
      </c>
      <c r="D270" s="174"/>
      <c r="E270" s="174"/>
      <c r="F270" s="299">
        <f>F271+F275+F279</f>
        <v>2580210</v>
      </c>
      <c r="G270" s="299">
        <f>G271+G275+G279</f>
        <v>1931384</v>
      </c>
      <c r="H270" s="299">
        <f>H271+H275+H279</f>
        <v>1874384</v>
      </c>
    </row>
    <row r="271" spans="1:8" ht="51">
      <c r="A271" s="174" t="s">
        <v>1016</v>
      </c>
      <c r="B271" s="232" t="s">
        <v>16</v>
      </c>
      <c r="C271" s="224" t="s">
        <v>133</v>
      </c>
      <c r="D271" s="174" t="s">
        <v>451</v>
      </c>
      <c r="E271" s="174"/>
      <c r="F271" s="299">
        <f aca="true" t="shared" si="50" ref="F271:H273">F272</f>
        <v>2190592</v>
      </c>
      <c r="G271" s="299">
        <f t="shared" si="50"/>
        <v>1666000</v>
      </c>
      <c r="H271" s="299">
        <f t="shared" si="50"/>
        <v>1617000</v>
      </c>
    </row>
    <row r="272" spans="1:8" ht="25.5">
      <c r="A272" s="174" t="s">
        <v>1017</v>
      </c>
      <c r="B272" s="232" t="s">
        <v>50</v>
      </c>
      <c r="C272" s="224" t="s">
        <v>133</v>
      </c>
      <c r="D272" s="174" t="s">
        <v>468</v>
      </c>
      <c r="E272" s="174"/>
      <c r="F272" s="299">
        <f t="shared" si="50"/>
        <v>2190592</v>
      </c>
      <c r="G272" s="299">
        <f t="shared" si="50"/>
        <v>1666000</v>
      </c>
      <c r="H272" s="299">
        <f t="shared" si="50"/>
        <v>1617000</v>
      </c>
    </row>
    <row r="273" spans="1:8" ht="12.75">
      <c r="A273" s="174" t="s">
        <v>1018</v>
      </c>
      <c r="B273" s="271" t="s">
        <v>808</v>
      </c>
      <c r="C273" s="224" t="s">
        <v>133</v>
      </c>
      <c r="D273" s="174" t="s">
        <v>468</v>
      </c>
      <c r="E273" s="174" t="s">
        <v>26</v>
      </c>
      <c r="F273" s="299">
        <f t="shared" si="50"/>
        <v>2190592</v>
      </c>
      <c r="G273" s="299">
        <f t="shared" si="50"/>
        <v>1666000</v>
      </c>
      <c r="H273" s="299">
        <f t="shared" si="50"/>
        <v>1617000</v>
      </c>
    </row>
    <row r="274" spans="1:8" ht="12.75">
      <c r="A274" s="174" t="s">
        <v>1019</v>
      </c>
      <c r="B274" s="236" t="s">
        <v>809</v>
      </c>
      <c r="C274" s="224" t="s">
        <v>133</v>
      </c>
      <c r="D274" s="174" t="s">
        <v>468</v>
      </c>
      <c r="E274" s="174" t="s">
        <v>512</v>
      </c>
      <c r="F274" s="230">
        <v>2190592</v>
      </c>
      <c r="G274" s="230">
        <v>1666000</v>
      </c>
      <c r="H274" s="230">
        <v>1617000</v>
      </c>
    </row>
    <row r="275" spans="1:8" ht="38.25">
      <c r="A275" s="174" t="s">
        <v>1020</v>
      </c>
      <c r="B275" s="232" t="s">
        <v>1278</v>
      </c>
      <c r="C275" s="224" t="s">
        <v>133</v>
      </c>
      <c r="D275" s="174" t="s">
        <v>183</v>
      </c>
      <c r="E275" s="174"/>
      <c r="F275" s="299">
        <f aca="true" t="shared" si="51" ref="F275:H277">F276</f>
        <v>387234</v>
      </c>
      <c r="G275" s="299">
        <f t="shared" si="51"/>
        <v>263000</v>
      </c>
      <c r="H275" s="299">
        <f t="shared" si="51"/>
        <v>255000</v>
      </c>
    </row>
    <row r="276" spans="1:8" ht="25.5">
      <c r="A276" s="174" t="s">
        <v>1021</v>
      </c>
      <c r="B276" s="232" t="s">
        <v>516</v>
      </c>
      <c r="C276" s="224" t="s">
        <v>133</v>
      </c>
      <c r="D276" s="174" t="s">
        <v>938</v>
      </c>
      <c r="E276" s="174"/>
      <c r="F276" s="299">
        <f t="shared" si="51"/>
        <v>387234</v>
      </c>
      <c r="G276" s="299">
        <f t="shared" si="51"/>
        <v>263000</v>
      </c>
      <c r="H276" s="299">
        <f t="shared" si="51"/>
        <v>255000</v>
      </c>
    </row>
    <row r="277" spans="1:8" ht="12.75">
      <c r="A277" s="174" t="s">
        <v>1022</v>
      </c>
      <c r="B277" s="271" t="s">
        <v>808</v>
      </c>
      <c r="C277" s="224" t="s">
        <v>133</v>
      </c>
      <c r="D277" s="174" t="s">
        <v>938</v>
      </c>
      <c r="E277" s="174" t="s">
        <v>26</v>
      </c>
      <c r="F277" s="299">
        <f t="shared" si="51"/>
        <v>387234</v>
      </c>
      <c r="G277" s="299">
        <f t="shared" si="51"/>
        <v>263000</v>
      </c>
      <c r="H277" s="299">
        <f t="shared" si="51"/>
        <v>255000</v>
      </c>
    </row>
    <row r="278" spans="1:8" ht="12.75">
      <c r="A278" s="174" t="s">
        <v>1023</v>
      </c>
      <c r="B278" s="236" t="s">
        <v>809</v>
      </c>
      <c r="C278" s="224" t="s">
        <v>133</v>
      </c>
      <c r="D278" s="174" t="s">
        <v>938</v>
      </c>
      <c r="E278" s="174" t="s">
        <v>512</v>
      </c>
      <c r="F278" s="230">
        <v>387234</v>
      </c>
      <c r="G278" s="230">
        <v>263000</v>
      </c>
      <c r="H278" s="230">
        <v>255000</v>
      </c>
    </row>
    <row r="279" spans="1:8" ht="12.75">
      <c r="A279" s="174" t="s">
        <v>1024</v>
      </c>
      <c r="B279" s="232" t="s">
        <v>53</v>
      </c>
      <c r="C279" s="224" t="s">
        <v>133</v>
      </c>
      <c r="D279" s="174" t="s">
        <v>52</v>
      </c>
      <c r="E279" s="174"/>
      <c r="F279" s="299">
        <f aca="true" t="shared" si="52" ref="F279:H281">F280</f>
        <v>2384</v>
      </c>
      <c r="G279" s="299">
        <f t="shared" si="52"/>
        <v>2384</v>
      </c>
      <c r="H279" s="299">
        <f t="shared" si="52"/>
        <v>2384</v>
      </c>
    </row>
    <row r="280" spans="1:8" ht="12.75">
      <c r="A280" s="174" t="s">
        <v>1565</v>
      </c>
      <c r="B280" s="232" t="s">
        <v>54</v>
      </c>
      <c r="C280" s="224" t="s">
        <v>133</v>
      </c>
      <c r="D280" s="174" t="s">
        <v>51</v>
      </c>
      <c r="E280" s="174"/>
      <c r="F280" s="299">
        <f t="shared" si="52"/>
        <v>2384</v>
      </c>
      <c r="G280" s="299">
        <f t="shared" si="52"/>
        <v>2384</v>
      </c>
      <c r="H280" s="299">
        <f t="shared" si="52"/>
        <v>2384</v>
      </c>
    </row>
    <row r="281" spans="1:8" ht="12.75">
      <c r="A281" s="174" t="s">
        <v>1566</v>
      </c>
      <c r="B281" s="271" t="s">
        <v>808</v>
      </c>
      <c r="C281" s="224" t="s">
        <v>133</v>
      </c>
      <c r="D281" s="174" t="s">
        <v>51</v>
      </c>
      <c r="E281" s="174" t="s">
        <v>26</v>
      </c>
      <c r="F281" s="299">
        <f t="shared" si="52"/>
        <v>2384</v>
      </c>
      <c r="G281" s="299">
        <f t="shared" si="52"/>
        <v>2384</v>
      </c>
      <c r="H281" s="299">
        <f t="shared" si="52"/>
        <v>2384</v>
      </c>
    </row>
    <row r="282" spans="1:8" ht="12.75">
      <c r="A282" s="174" t="s">
        <v>1567</v>
      </c>
      <c r="B282" s="236" t="s">
        <v>809</v>
      </c>
      <c r="C282" s="224" t="s">
        <v>133</v>
      </c>
      <c r="D282" s="174" t="s">
        <v>51</v>
      </c>
      <c r="E282" s="174" t="s">
        <v>512</v>
      </c>
      <c r="F282" s="230">
        <v>2384</v>
      </c>
      <c r="G282" s="230">
        <v>2384</v>
      </c>
      <c r="H282" s="230">
        <v>2384</v>
      </c>
    </row>
    <row r="283" spans="1:8" ht="63.75">
      <c r="A283" s="174" t="s">
        <v>1568</v>
      </c>
      <c r="B283" s="232" t="s">
        <v>1412</v>
      </c>
      <c r="C283" s="224" t="s">
        <v>134</v>
      </c>
      <c r="D283" s="174"/>
      <c r="E283" s="174"/>
      <c r="F283" s="299">
        <f>F284+F288+F292</f>
        <v>14843860</v>
      </c>
      <c r="G283" s="299">
        <f>G284+G288+G292</f>
        <v>13638384</v>
      </c>
      <c r="H283" s="299">
        <f>H284+H288+H292</f>
        <v>13232384</v>
      </c>
    </row>
    <row r="284" spans="1:8" ht="51">
      <c r="A284" s="174" t="s">
        <v>1569</v>
      </c>
      <c r="B284" s="232" t="s">
        <v>16</v>
      </c>
      <c r="C284" s="224" t="s">
        <v>134</v>
      </c>
      <c r="D284" s="174" t="s">
        <v>451</v>
      </c>
      <c r="E284" s="174"/>
      <c r="F284" s="299">
        <f aca="true" t="shared" si="53" ref="F284:H286">F285</f>
        <v>14510322</v>
      </c>
      <c r="G284" s="299">
        <f t="shared" si="53"/>
        <v>13400000</v>
      </c>
      <c r="H284" s="299">
        <f t="shared" si="53"/>
        <v>13000000</v>
      </c>
    </row>
    <row r="285" spans="1:8" ht="12.75">
      <c r="A285" s="174" t="s">
        <v>1025</v>
      </c>
      <c r="B285" s="232" t="s">
        <v>17</v>
      </c>
      <c r="C285" s="224" t="s">
        <v>134</v>
      </c>
      <c r="D285" s="174" t="s">
        <v>460</v>
      </c>
      <c r="E285" s="174"/>
      <c r="F285" s="299">
        <f t="shared" si="53"/>
        <v>14510322</v>
      </c>
      <c r="G285" s="299">
        <f t="shared" si="53"/>
        <v>13400000</v>
      </c>
      <c r="H285" s="299">
        <f t="shared" si="53"/>
        <v>13000000</v>
      </c>
    </row>
    <row r="286" spans="1:8" ht="12.75">
      <c r="A286" s="174" t="s">
        <v>1026</v>
      </c>
      <c r="B286" s="271" t="s">
        <v>808</v>
      </c>
      <c r="C286" s="224" t="s">
        <v>134</v>
      </c>
      <c r="D286" s="174" t="s">
        <v>460</v>
      </c>
      <c r="E286" s="174" t="s">
        <v>26</v>
      </c>
      <c r="F286" s="299">
        <f t="shared" si="53"/>
        <v>14510322</v>
      </c>
      <c r="G286" s="299">
        <f t="shared" si="53"/>
        <v>13400000</v>
      </c>
      <c r="H286" s="299">
        <f t="shared" si="53"/>
        <v>13000000</v>
      </c>
    </row>
    <row r="287" spans="1:8" ht="12.75">
      <c r="A287" s="174" t="s">
        <v>1027</v>
      </c>
      <c r="B287" s="236" t="s">
        <v>809</v>
      </c>
      <c r="C287" s="224" t="s">
        <v>134</v>
      </c>
      <c r="D287" s="174" t="s">
        <v>460</v>
      </c>
      <c r="E287" s="174" t="s">
        <v>512</v>
      </c>
      <c r="F287" s="230">
        <v>14510322</v>
      </c>
      <c r="G287" s="230">
        <v>13400000</v>
      </c>
      <c r="H287" s="230">
        <v>13000000</v>
      </c>
    </row>
    <row r="288" spans="1:8" ht="38.25">
      <c r="A288" s="174" t="s">
        <v>1028</v>
      </c>
      <c r="B288" s="232" t="s">
        <v>1278</v>
      </c>
      <c r="C288" s="224" t="s">
        <v>134</v>
      </c>
      <c r="D288" s="174" t="s">
        <v>183</v>
      </c>
      <c r="E288" s="174"/>
      <c r="F288" s="230">
        <f aca="true" t="shared" si="54" ref="F288:H290">F289</f>
        <v>296154</v>
      </c>
      <c r="G288" s="230">
        <f t="shared" si="54"/>
        <v>201000</v>
      </c>
      <c r="H288" s="230">
        <f t="shared" si="54"/>
        <v>195000</v>
      </c>
    </row>
    <row r="289" spans="1:8" ht="25.5">
      <c r="A289" s="174" t="s">
        <v>1029</v>
      </c>
      <c r="B289" s="232" t="s">
        <v>516</v>
      </c>
      <c r="C289" s="224" t="s">
        <v>134</v>
      </c>
      <c r="D289" s="174" t="s">
        <v>938</v>
      </c>
      <c r="E289" s="174"/>
      <c r="F289" s="230">
        <f t="shared" si="54"/>
        <v>296154</v>
      </c>
      <c r="G289" s="230">
        <f t="shared" si="54"/>
        <v>201000</v>
      </c>
      <c r="H289" s="230">
        <f t="shared" si="54"/>
        <v>195000</v>
      </c>
    </row>
    <row r="290" spans="1:8" ht="12.75">
      <c r="A290" s="174" t="s">
        <v>1030</v>
      </c>
      <c r="B290" s="271" t="s">
        <v>808</v>
      </c>
      <c r="C290" s="224" t="s">
        <v>134</v>
      </c>
      <c r="D290" s="174" t="s">
        <v>938</v>
      </c>
      <c r="E290" s="174" t="s">
        <v>26</v>
      </c>
      <c r="F290" s="230">
        <f t="shared" si="54"/>
        <v>296154</v>
      </c>
      <c r="G290" s="230">
        <f t="shared" si="54"/>
        <v>201000</v>
      </c>
      <c r="H290" s="230">
        <f t="shared" si="54"/>
        <v>195000</v>
      </c>
    </row>
    <row r="291" spans="1:8" ht="12.75">
      <c r="A291" s="174" t="s">
        <v>1031</v>
      </c>
      <c r="B291" s="236" t="s">
        <v>809</v>
      </c>
      <c r="C291" s="224" t="s">
        <v>134</v>
      </c>
      <c r="D291" s="174" t="s">
        <v>938</v>
      </c>
      <c r="E291" s="174" t="s">
        <v>512</v>
      </c>
      <c r="F291" s="230">
        <v>296154</v>
      </c>
      <c r="G291" s="230">
        <v>201000</v>
      </c>
      <c r="H291" s="230">
        <v>195000</v>
      </c>
    </row>
    <row r="292" spans="1:8" ht="12.75">
      <c r="A292" s="174" t="s">
        <v>1032</v>
      </c>
      <c r="B292" s="232" t="s">
        <v>53</v>
      </c>
      <c r="C292" s="224" t="s">
        <v>134</v>
      </c>
      <c r="D292" s="174" t="s">
        <v>52</v>
      </c>
      <c r="E292" s="174"/>
      <c r="F292" s="230">
        <f aca="true" t="shared" si="55" ref="F292:H294">F293</f>
        <v>37384</v>
      </c>
      <c r="G292" s="230">
        <f t="shared" si="55"/>
        <v>37384</v>
      </c>
      <c r="H292" s="230">
        <f t="shared" si="55"/>
        <v>37384</v>
      </c>
    </row>
    <row r="293" spans="1:8" ht="12.75">
      <c r="A293" s="174" t="s">
        <v>1033</v>
      </c>
      <c r="B293" s="232" t="s">
        <v>54</v>
      </c>
      <c r="C293" s="224" t="s">
        <v>134</v>
      </c>
      <c r="D293" s="174" t="s">
        <v>51</v>
      </c>
      <c r="E293" s="174"/>
      <c r="F293" s="230">
        <f t="shared" si="55"/>
        <v>37384</v>
      </c>
      <c r="G293" s="230">
        <f t="shared" si="55"/>
        <v>37384</v>
      </c>
      <c r="H293" s="230">
        <f t="shared" si="55"/>
        <v>37384</v>
      </c>
    </row>
    <row r="294" spans="1:8" ht="12.75">
      <c r="A294" s="174" t="s">
        <v>1034</v>
      </c>
      <c r="B294" s="271" t="s">
        <v>808</v>
      </c>
      <c r="C294" s="224" t="s">
        <v>134</v>
      </c>
      <c r="D294" s="174" t="s">
        <v>51</v>
      </c>
      <c r="E294" s="174" t="s">
        <v>26</v>
      </c>
      <c r="F294" s="230">
        <f t="shared" si="55"/>
        <v>37384</v>
      </c>
      <c r="G294" s="230">
        <f t="shared" si="55"/>
        <v>37384</v>
      </c>
      <c r="H294" s="230">
        <f t="shared" si="55"/>
        <v>37384</v>
      </c>
    </row>
    <row r="295" spans="1:8" ht="12.75">
      <c r="A295" s="174" t="s">
        <v>1035</v>
      </c>
      <c r="B295" s="236" t="s">
        <v>809</v>
      </c>
      <c r="C295" s="224" t="s">
        <v>134</v>
      </c>
      <c r="D295" s="174" t="s">
        <v>51</v>
      </c>
      <c r="E295" s="174" t="s">
        <v>512</v>
      </c>
      <c r="F295" s="230">
        <v>37384</v>
      </c>
      <c r="G295" s="230">
        <v>37384</v>
      </c>
      <c r="H295" s="230">
        <v>37384</v>
      </c>
    </row>
    <row r="296" spans="1:8" s="297" customFormat="1" ht="25.5">
      <c r="A296" s="174" t="s">
        <v>1036</v>
      </c>
      <c r="B296" s="278" t="s">
        <v>729</v>
      </c>
      <c r="C296" s="226" t="s">
        <v>89</v>
      </c>
      <c r="D296" s="226"/>
      <c r="E296" s="226"/>
      <c r="F296" s="296">
        <f>F297+F306</f>
        <v>596963</v>
      </c>
      <c r="G296" s="296">
        <f>G297+G306</f>
        <v>417518</v>
      </c>
      <c r="H296" s="296">
        <f>H297+H306</f>
        <v>406304</v>
      </c>
    </row>
    <row r="297" spans="1:8" ht="76.5">
      <c r="A297" s="174" t="s">
        <v>1037</v>
      </c>
      <c r="B297" s="232" t="s">
        <v>1405</v>
      </c>
      <c r="C297" s="174" t="s">
        <v>95</v>
      </c>
      <c r="D297" s="174"/>
      <c r="E297" s="174"/>
      <c r="F297" s="299">
        <f>F298+F302</f>
        <v>36200</v>
      </c>
      <c r="G297" s="299">
        <f>G298+G302</f>
        <v>36200</v>
      </c>
      <c r="H297" s="299">
        <f>H298+H302</f>
        <v>36200</v>
      </c>
    </row>
    <row r="298" spans="1:8" ht="51">
      <c r="A298" s="174" t="s">
        <v>1038</v>
      </c>
      <c r="B298" s="232" t="s">
        <v>16</v>
      </c>
      <c r="C298" s="174" t="s">
        <v>95</v>
      </c>
      <c r="D298" s="174" t="s">
        <v>451</v>
      </c>
      <c r="E298" s="174"/>
      <c r="F298" s="299">
        <f aca="true" t="shared" si="56" ref="F298:H300">F299</f>
        <v>29100</v>
      </c>
      <c r="G298" s="299">
        <f t="shared" si="56"/>
        <v>29100</v>
      </c>
      <c r="H298" s="299">
        <f t="shared" si="56"/>
        <v>29100</v>
      </c>
    </row>
    <row r="299" spans="1:8" ht="25.5">
      <c r="A299" s="174" t="s">
        <v>1039</v>
      </c>
      <c r="B299" s="232" t="s">
        <v>50</v>
      </c>
      <c r="C299" s="174" t="s">
        <v>95</v>
      </c>
      <c r="D299" s="174" t="s">
        <v>468</v>
      </c>
      <c r="E299" s="174"/>
      <c r="F299" s="299">
        <f t="shared" si="56"/>
        <v>29100</v>
      </c>
      <c r="G299" s="299">
        <f t="shared" si="56"/>
        <v>29100</v>
      </c>
      <c r="H299" s="299">
        <f t="shared" si="56"/>
        <v>29100</v>
      </c>
    </row>
    <row r="300" spans="1:8" ht="12.75">
      <c r="A300" s="174" t="s">
        <v>224</v>
      </c>
      <c r="B300" s="236" t="s">
        <v>935</v>
      </c>
      <c r="C300" s="174" t="s">
        <v>95</v>
      </c>
      <c r="D300" s="174" t="s">
        <v>468</v>
      </c>
      <c r="E300" s="174" t="s">
        <v>22</v>
      </c>
      <c r="F300" s="299">
        <f t="shared" si="56"/>
        <v>29100</v>
      </c>
      <c r="G300" s="299">
        <f t="shared" si="56"/>
        <v>29100</v>
      </c>
      <c r="H300" s="299">
        <f t="shared" si="56"/>
        <v>29100</v>
      </c>
    </row>
    <row r="301" spans="1:8" ht="12.75">
      <c r="A301" s="174" t="s">
        <v>225</v>
      </c>
      <c r="B301" s="159" t="s">
        <v>221</v>
      </c>
      <c r="C301" s="174" t="s">
        <v>95</v>
      </c>
      <c r="D301" s="174" t="s">
        <v>468</v>
      </c>
      <c r="E301" s="174" t="s">
        <v>807</v>
      </c>
      <c r="F301" s="230">
        <v>29100</v>
      </c>
      <c r="G301" s="230">
        <v>29100</v>
      </c>
      <c r="H301" s="230">
        <v>29100</v>
      </c>
    </row>
    <row r="302" spans="1:8" ht="38.25">
      <c r="A302" s="174" t="s">
        <v>226</v>
      </c>
      <c r="B302" s="232" t="s">
        <v>1278</v>
      </c>
      <c r="C302" s="174" t="s">
        <v>95</v>
      </c>
      <c r="D302" s="174" t="s">
        <v>183</v>
      </c>
      <c r="E302" s="174"/>
      <c r="F302" s="299">
        <f aca="true" t="shared" si="57" ref="F302:H304">F303</f>
        <v>7100</v>
      </c>
      <c r="G302" s="299">
        <f t="shared" si="57"/>
        <v>7100</v>
      </c>
      <c r="H302" s="299">
        <f t="shared" si="57"/>
        <v>7100</v>
      </c>
    </row>
    <row r="303" spans="1:8" ht="25.5">
      <c r="A303" s="174" t="s">
        <v>227</v>
      </c>
      <c r="B303" s="232" t="s">
        <v>516</v>
      </c>
      <c r="C303" s="174" t="s">
        <v>95</v>
      </c>
      <c r="D303" s="174" t="s">
        <v>938</v>
      </c>
      <c r="E303" s="174"/>
      <c r="F303" s="299">
        <f t="shared" si="57"/>
        <v>7100</v>
      </c>
      <c r="G303" s="299">
        <f t="shared" si="57"/>
        <v>7100</v>
      </c>
      <c r="H303" s="299">
        <f t="shared" si="57"/>
        <v>7100</v>
      </c>
    </row>
    <row r="304" spans="1:8" ht="12.75">
      <c r="A304" s="174" t="s">
        <v>228</v>
      </c>
      <c r="B304" s="236" t="s">
        <v>935</v>
      </c>
      <c r="C304" s="174" t="s">
        <v>95</v>
      </c>
      <c r="D304" s="174" t="s">
        <v>938</v>
      </c>
      <c r="E304" s="174" t="s">
        <v>22</v>
      </c>
      <c r="F304" s="299">
        <f t="shared" si="57"/>
        <v>7100</v>
      </c>
      <c r="G304" s="299">
        <f t="shared" si="57"/>
        <v>7100</v>
      </c>
      <c r="H304" s="299">
        <f t="shared" si="57"/>
        <v>7100</v>
      </c>
    </row>
    <row r="305" spans="1:8" ht="12.75">
      <c r="A305" s="174" t="s">
        <v>229</v>
      </c>
      <c r="B305" s="159" t="s">
        <v>221</v>
      </c>
      <c r="C305" s="174" t="s">
        <v>95</v>
      </c>
      <c r="D305" s="174" t="s">
        <v>938</v>
      </c>
      <c r="E305" s="174" t="s">
        <v>807</v>
      </c>
      <c r="F305" s="230">
        <v>7100</v>
      </c>
      <c r="G305" s="230">
        <v>7100</v>
      </c>
      <c r="H305" s="230">
        <v>7100</v>
      </c>
    </row>
    <row r="306" spans="1:8" ht="63.75">
      <c r="A306" s="174" t="s">
        <v>230</v>
      </c>
      <c r="B306" s="159" t="s">
        <v>1404</v>
      </c>
      <c r="C306" s="174" t="s">
        <v>77</v>
      </c>
      <c r="D306" s="174"/>
      <c r="E306" s="174"/>
      <c r="F306" s="299">
        <f aca="true" t="shared" si="58" ref="F306:H309">F307</f>
        <v>560763</v>
      </c>
      <c r="G306" s="299">
        <f t="shared" si="58"/>
        <v>381318</v>
      </c>
      <c r="H306" s="299">
        <f t="shared" si="58"/>
        <v>370104</v>
      </c>
    </row>
    <row r="307" spans="1:8" ht="51">
      <c r="A307" s="174" t="s">
        <v>231</v>
      </c>
      <c r="B307" s="232" t="s">
        <v>16</v>
      </c>
      <c r="C307" s="174" t="s">
        <v>77</v>
      </c>
      <c r="D307" s="174" t="s">
        <v>451</v>
      </c>
      <c r="E307" s="174"/>
      <c r="F307" s="299">
        <f t="shared" si="58"/>
        <v>560763</v>
      </c>
      <c r="G307" s="299">
        <f t="shared" si="58"/>
        <v>381318</v>
      </c>
      <c r="H307" s="299">
        <f t="shared" si="58"/>
        <v>370104</v>
      </c>
    </row>
    <row r="308" spans="1:8" ht="25.5">
      <c r="A308" s="174" t="s">
        <v>232</v>
      </c>
      <c r="B308" s="232" t="s">
        <v>50</v>
      </c>
      <c r="C308" s="174" t="s">
        <v>77</v>
      </c>
      <c r="D308" s="174" t="s">
        <v>468</v>
      </c>
      <c r="E308" s="174"/>
      <c r="F308" s="299">
        <f t="shared" si="58"/>
        <v>560763</v>
      </c>
      <c r="G308" s="299">
        <f t="shared" si="58"/>
        <v>381318</v>
      </c>
      <c r="H308" s="299">
        <f t="shared" si="58"/>
        <v>370104</v>
      </c>
    </row>
    <row r="309" spans="1:8" ht="12.75">
      <c r="A309" s="174" t="s">
        <v>233</v>
      </c>
      <c r="B309" s="236" t="s">
        <v>935</v>
      </c>
      <c r="C309" s="174" t="s">
        <v>77</v>
      </c>
      <c r="D309" s="174" t="s">
        <v>468</v>
      </c>
      <c r="E309" s="174" t="s">
        <v>22</v>
      </c>
      <c r="F309" s="299">
        <f t="shared" si="58"/>
        <v>560763</v>
      </c>
      <c r="G309" s="299">
        <f t="shared" si="58"/>
        <v>381318</v>
      </c>
      <c r="H309" s="299">
        <f t="shared" si="58"/>
        <v>370104</v>
      </c>
    </row>
    <row r="310" spans="1:8" ht="38.25">
      <c r="A310" s="174" t="s">
        <v>234</v>
      </c>
      <c r="B310" s="159" t="s">
        <v>709</v>
      </c>
      <c r="C310" s="174" t="s">
        <v>77</v>
      </c>
      <c r="D310" s="174" t="s">
        <v>468</v>
      </c>
      <c r="E310" s="174" t="s">
        <v>387</v>
      </c>
      <c r="F310" s="230">
        <v>560763</v>
      </c>
      <c r="G310" s="230">
        <v>381318</v>
      </c>
      <c r="H310" s="230">
        <v>370104</v>
      </c>
    </row>
    <row r="311" spans="1:8" s="297" customFormat="1" ht="38.25">
      <c r="A311" s="174" t="s">
        <v>211</v>
      </c>
      <c r="B311" s="238" t="s">
        <v>1146</v>
      </c>
      <c r="C311" s="226" t="s">
        <v>1147</v>
      </c>
      <c r="D311" s="226"/>
      <c r="E311" s="226"/>
      <c r="F311" s="227">
        <f aca="true" t="shared" si="59" ref="F311:H312">F312</f>
        <v>20000</v>
      </c>
      <c r="G311" s="227">
        <f t="shared" si="59"/>
        <v>20000</v>
      </c>
      <c r="H311" s="227">
        <f t="shared" si="59"/>
        <v>20000</v>
      </c>
    </row>
    <row r="312" spans="1:8" ht="102">
      <c r="A312" s="174" t="s">
        <v>235</v>
      </c>
      <c r="B312" s="232" t="s">
        <v>1409</v>
      </c>
      <c r="C312" s="174" t="s">
        <v>1148</v>
      </c>
      <c r="D312" s="224"/>
      <c r="E312" s="174"/>
      <c r="F312" s="230">
        <f>F313</f>
        <v>20000</v>
      </c>
      <c r="G312" s="230">
        <f t="shared" si="59"/>
        <v>20000</v>
      </c>
      <c r="H312" s="230">
        <f t="shared" si="59"/>
        <v>20000</v>
      </c>
    </row>
    <row r="313" spans="1:8" ht="25.5">
      <c r="A313" s="174" t="s">
        <v>236</v>
      </c>
      <c r="B313" s="232" t="s">
        <v>443</v>
      </c>
      <c r="C313" s="174" t="s">
        <v>1148</v>
      </c>
      <c r="D313" s="224" t="s">
        <v>836</v>
      </c>
      <c r="E313" s="174"/>
      <c r="F313" s="230">
        <f aca="true" t="shared" si="60" ref="F313:H315">F314</f>
        <v>20000</v>
      </c>
      <c r="G313" s="230">
        <f t="shared" si="60"/>
        <v>20000</v>
      </c>
      <c r="H313" s="230">
        <f t="shared" si="60"/>
        <v>20000</v>
      </c>
    </row>
    <row r="314" spans="1:8" ht="12.75">
      <c r="A314" s="174" t="s">
        <v>237</v>
      </c>
      <c r="B314" s="232" t="s">
        <v>444</v>
      </c>
      <c r="C314" s="174" t="s">
        <v>1148</v>
      </c>
      <c r="D314" s="224" t="s">
        <v>837</v>
      </c>
      <c r="E314" s="174"/>
      <c r="F314" s="230">
        <f t="shared" si="60"/>
        <v>20000</v>
      </c>
      <c r="G314" s="230">
        <f t="shared" si="60"/>
        <v>20000</v>
      </c>
      <c r="H314" s="230">
        <f t="shared" si="60"/>
        <v>20000</v>
      </c>
    </row>
    <row r="315" spans="1:8" ht="12.75">
      <c r="A315" s="174" t="s">
        <v>238</v>
      </c>
      <c r="B315" s="271" t="s">
        <v>808</v>
      </c>
      <c r="C315" s="174" t="s">
        <v>1148</v>
      </c>
      <c r="D315" s="224" t="s">
        <v>837</v>
      </c>
      <c r="E315" s="174" t="s">
        <v>26</v>
      </c>
      <c r="F315" s="230">
        <f t="shared" si="60"/>
        <v>20000</v>
      </c>
      <c r="G315" s="230">
        <f t="shared" si="60"/>
        <v>20000</v>
      </c>
      <c r="H315" s="230">
        <f t="shared" si="60"/>
        <v>20000</v>
      </c>
    </row>
    <row r="316" spans="1:8" ht="12.75">
      <c r="A316" s="174" t="s">
        <v>239</v>
      </c>
      <c r="B316" s="236" t="s">
        <v>420</v>
      </c>
      <c r="C316" s="174" t="s">
        <v>1148</v>
      </c>
      <c r="D316" s="224" t="s">
        <v>837</v>
      </c>
      <c r="E316" s="174" t="s">
        <v>396</v>
      </c>
      <c r="F316" s="230">
        <v>20000</v>
      </c>
      <c r="G316" s="230">
        <v>20000</v>
      </c>
      <c r="H316" s="230">
        <v>20000</v>
      </c>
    </row>
    <row r="317" spans="1:8" s="297" customFormat="1" ht="25.5">
      <c r="A317" s="174" t="s">
        <v>240</v>
      </c>
      <c r="B317" s="272" t="s">
        <v>1149</v>
      </c>
      <c r="C317" s="226" t="s">
        <v>1150</v>
      </c>
      <c r="D317" s="255"/>
      <c r="E317" s="226"/>
      <c r="F317" s="227">
        <f aca="true" t="shared" si="61" ref="F317:H321">F318</f>
        <v>200000</v>
      </c>
      <c r="G317" s="227">
        <f t="shared" si="61"/>
        <v>136000</v>
      </c>
      <c r="H317" s="227">
        <f t="shared" si="61"/>
        <v>132000</v>
      </c>
    </row>
    <row r="318" spans="1:8" ht="63.75">
      <c r="A318" s="174" t="s">
        <v>241</v>
      </c>
      <c r="B318" s="232" t="s">
        <v>1410</v>
      </c>
      <c r="C318" s="174" t="s">
        <v>1151</v>
      </c>
      <c r="D318" s="224"/>
      <c r="E318" s="174"/>
      <c r="F318" s="230">
        <f t="shared" si="61"/>
        <v>200000</v>
      </c>
      <c r="G318" s="230">
        <f t="shared" si="61"/>
        <v>136000</v>
      </c>
      <c r="H318" s="230">
        <f t="shared" si="61"/>
        <v>132000</v>
      </c>
    </row>
    <row r="319" spans="1:8" ht="25.5">
      <c r="A319" s="174" t="s">
        <v>242</v>
      </c>
      <c r="B319" s="232" t="s">
        <v>443</v>
      </c>
      <c r="C319" s="174" t="s">
        <v>1151</v>
      </c>
      <c r="D319" s="224" t="s">
        <v>836</v>
      </c>
      <c r="E319" s="174"/>
      <c r="F319" s="230">
        <f t="shared" si="61"/>
        <v>200000</v>
      </c>
      <c r="G319" s="230">
        <f t="shared" si="61"/>
        <v>136000</v>
      </c>
      <c r="H319" s="230">
        <f t="shared" si="61"/>
        <v>132000</v>
      </c>
    </row>
    <row r="320" spans="1:8" ht="12.75">
      <c r="A320" s="174" t="s">
        <v>243</v>
      </c>
      <c r="B320" s="232" t="s">
        <v>444</v>
      </c>
      <c r="C320" s="174" t="s">
        <v>1151</v>
      </c>
      <c r="D320" s="224" t="s">
        <v>837</v>
      </c>
      <c r="E320" s="174"/>
      <c r="F320" s="230">
        <f t="shared" si="61"/>
        <v>200000</v>
      </c>
      <c r="G320" s="230">
        <f t="shared" si="61"/>
        <v>136000</v>
      </c>
      <c r="H320" s="230">
        <f t="shared" si="61"/>
        <v>132000</v>
      </c>
    </row>
    <row r="321" spans="1:8" ht="12.75">
      <c r="A321" s="174" t="s">
        <v>844</v>
      </c>
      <c r="B321" s="271" t="s">
        <v>808</v>
      </c>
      <c r="C321" s="174" t="s">
        <v>1151</v>
      </c>
      <c r="D321" s="224" t="s">
        <v>837</v>
      </c>
      <c r="E321" s="174" t="s">
        <v>26</v>
      </c>
      <c r="F321" s="230">
        <f t="shared" si="61"/>
        <v>200000</v>
      </c>
      <c r="G321" s="230">
        <f t="shared" si="61"/>
        <v>136000</v>
      </c>
      <c r="H321" s="230">
        <f t="shared" si="61"/>
        <v>132000</v>
      </c>
    </row>
    <row r="322" spans="1:8" ht="12.75">
      <c r="A322" s="174" t="s">
        <v>244</v>
      </c>
      <c r="B322" s="236" t="s">
        <v>420</v>
      </c>
      <c r="C322" s="174" t="s">
        <v>1151</v>
      </c>
      <c r="D322" s="224" t="s">
        <v>837</v>
      </c>
      <c r="E322" s="174" t="s">
        <v>396</v>
      </c>
      <c r="F322" s="230">
        <v>200000</v>
      </c>
      <c r="G322" s="230">
        <v>136000</v>
      </c>
      <c r="H322" s="230">
        <v>132000</v>
      </c>
    </row>
    <row r="323" spans="1:8" s="297" customFormat="1" ht="25.5">
      <c r="A323" s="174" t="s">
        <v>245</v>
      </c>
      <c r="B323" s="272" t="s">
        <v>382</v>
      </c>
      <c r="C323" s="226" t="s">
        <v>135</v>
      </c>
      <c r="D323" s="226"/>
      <c r="E323" s="226"/>
      <c r="F323" s="227">
        <f>F324+F335</f>
        <v>5104283</v>
      </c>
      <c r="G323" s="227">
        <f>G324+G335</f>
        <v>2933000</v>
      </c>
      <c r="H323" s="227">
        <f>H324+H335</f>
        <v>2847000</v>
      </c>
    </row>
    <row r="324" spans="1:8" s="297" customFormat="1" ht="25.5">
      <c r="A324" s="174" t="s">
        <v>246</v>
      </c>
      <c r="B324" s="272" t="s">
        <v>1325</v>
      </c>
      <c r="C324" s="255" t="s">
        <v>1326</v>
      </c>
      <c r="D324" s="226"/>
      <c r="E324" s="226"/>
      <c r="F324" s="227">
        <f>F325+F330</f>
        <v>2617000</v>
      </c>
      <c r="G324" s="227">
        <f>G325+G330</f>
        <v>1243000</v>
      </c>
      <c r="H324" s="227">
        <f>H325+H330</f>
        <v>1207000</v>
      </c>
    </row>
    <row r="325" spans="1:8" ht="89.25">
      <c r="A325" s="174" t="s">
        <v>247</v>
      </c>
      <c r="B325" s="232" t="s">
        <v>1388</v>
      </c>
      <c r="C325" s="224" t="s">
        <v>1384</v>
      </c>
      <c r="D325" s="224"/>
      <c r="E325" s="174"/>
      <c r="F325" s="230">
        <f aca="true" t="shared" si="62" ref="F325:H328">F326</f>
        <v>1467000</v>
      </c>
      <c r="G325" s="230">
        <f t="shared" si="62"/>
        <v>680000</v>
      </c>
      <c r="H325" s="230">
        <f t="shared" si="62"/>
        <v>660000</v>
      </c>
    </row>
    <row r="326" spans="1:8" ht="25.5">
      <c r="A326" s="174" t="s">
        <v>248</v>
      </c>
      <c r="B326" s="232" t="s">
        <v>443</v>
      </c>
      <c r="C326" s="224" t="s">
        <v>1384</v>
      </c>
      <c r="D326" s="224" t="s">
        <v>836</v>
      </c>
      <c r="E326" s="174"/>
      <c r="F326" s="230">
        <f t="shared" si="62"/>
        <v>1467000</v>
      </c>
      <c r="G326" s="230">
        <f t="shared" si="62"/>
        <v>680000</v>
      </c>
      <c r="H326" s="230">
        <f t="shared" si="62"/>
        <v>660000</v>
      </c>
    </row>
    <row r="327" spans="1:8" ht="12.75">
      <c r="A327" s="174" t="s">
        <v>249</v>
      </c>
      <c r="B327" s="232" t="s">
        <v>444</v>
      </c>
      <c r="C327" s="224" t="s">
        <v>1384</v>
      </c>
      <c r="D327" s="224" t="s">
        <v>837</v>
      </c>
      <c r="E327" s="174"/>
      <c r="F327" s="230">
        <f t="shared" si="62"/>
        <v>1467000</v>
      </c>
      <c r="G327" s="230">
        <f t="shared" si="62"/>
        <v>680000</v>
      </c>
      <c r="H327" s="230">
        <f t="shared" si="62"/>
        <v>660000</v>
      </c>
    </row>
    <row r="328" spans="1:8" ht="12.75">
      <c r="A328" s="174" t="s">
        <v>250</v>
      </c>
      <c r="B328" s="236" t="s">
        <v>384</v>
      </c>
      <c r="C328" s="224" t="s">
        <v>1384</v>
      </c>
      <c r="D328" s="224" t="s">
        <v>837</v>
      </c>
      <c r="E328" s="174" t="s">
        <v>29</v>
      </c>
      <c r="F328" s="230">
        <f t="shared" si="62"/>
        <v>1467000</v>
      </c>
      <c r="G328" s="230">
        <f t="shared" si="62"/>
        <v>680000</v>
      </c>
      <c r="H328" s="230">
        <f t="shared" si="62"/>
        <v>660000</v>
      </c>
    </row>
    <row r="329" spans="1:8" ht="12.75">
      <c r="A329" s="174" t="s">
        <v>251</v>
      </c>
      <c r="B329" s="236" t="s">
        <v>521</v>
      </c>
      <c r="C329" s="224" t="s">
        <v>1384</v>
      </c>
      <c r="D329" s="224" t="s">
        <v>837</v>
      </c>
      <c r="E329" s="174" t="s">
        <v>515</v>
      </c>
      <c r="F329" s="230">
        <v>1467000</v>
      </c>
      <c r="G329" s="230">
        <v>680000</v>
      </c>
      <c r="H329" s="230">
        <v>660000</v>
      </c>
    </row>
    <row r="330" spans="1:8" ht="76.5">
      <c r="A330" s="174" t="s">
        <v>252</v>
      </c>
      <c r="B330" s="267" t="s">
        <v>1330</v>
      </c>
      <c r="C330" s="224" t="s">
        <v>1329</v>
      </c>
      <c r="D330" s="174"/>
      <c r="E330" s="174"/>
      <c r="F330" s="230">
        <f aca="true" t="shared" si="63" ref="F330:G333">F331</f>
        <v>1150000</v>
      </c>
      <c r="G330" s="230">
        <f t="shared" si="63"/>
        <v>563000</v>
      </c>
      <c r="H330" s="299">
        <f>H331</f>
        <v>547000</v>
      </c>
    </row>
    <row r="331" spans="1:8" ht="38.25">
      <c r="A331" s="174" t="s">
        <v>212</v>
      </c>
      <c r="B331" s="232" t="s">
        <v>1278</v>
      </c>
      <c r="C331" s="224" t="s">
        <v>1329</v>
      </c>
      <c r="D331" s="174" t="s">
        <v>183</v>
      </c>
      <c r="E331" s="174"/>
      <c r="F331" s="230">
        <f t="shared" si="63"/>
        <v>1150000</v>
      </c>
      <c r="G331" s="230">
        <f t="shared" si="63"/>
        <v>563000</v>
      </c>
      <c r="H331" s="299">
        <f>H332</f>
        <v>547000</v>
      </c>
    </row>
    <row r="332" spans="1:8" ht="25.5">
      <c r="A332" s="174" t="s">
        <v>253</v>
      </c>
      <c r="B332" s="232" t="s">
        <v>516</v>
      </c>
      <c r="C332" s="224" t="s">
        <v>1329</v>
      </c>
      <c r="D332" s="174" t="s">
        <v>938</v>
      </c>
      <c r="E332" s="174"/>
      <c r="F332" s="230">
        <f t="shared" si="63"/>
        <v>1150000</v>
      </c>
      <c r="G332" s="230">
        <f t="shared" si="63"/>
        <v>563000</v>
      </c>
      <c r="H332" s="299">
        <f>H333</f>
        <v>547000</v>
      </c>
    </row>
    <row r="333" spans="1:8" ht="12.75">
      <c r="A333" s="174" t="s">
        <v>254</v>
      </c>
      <c r="B333" s="236" t="s">
        <v>384</v>
      </c>
      <c r="C333" s="224" t="s">
        <v>1329</v>
      </c>
      <c r="D333" s="174" t="s">
        <v>938</v>
      </c>
      <c r="E333" s="174" t="s">
        <v>29</v>
      </c>
      <c r="F333" s="230">
        <f t="shared" si="63"/>
        <v>1150000</v>
      </c>
      <c r="G333" s="230">
        <f t="shared" si="63"/>
        <v>563000</v>
      </c>
      <c r="H333" s="299">
        <f>H334</f>
        <v>547000</v>
      </c>
    </row>
    <row r="334" spans="1:8" ht="12.75">
      <c r="A334" s="174" t="s">
        <v>255</v>
      </c>
      <c r="B334" s="236" t="s">
        <v>521</v>
      </c>
      <c r="C334" s="224" t="s">
        <v>1329</v>
      </c>
      <c r="D334" s="174" t="s">
        <v>938</v>
      </c>
      <c r="E334" s="174" t="s">
        <v>515</v>
      </c>
      <c r="F334" s="230">
        <v>1150000</v>
      </c>
      <c r="G334" s="230">
        <v>563000</v>
      </c>
      <c r="H334" s="230">
        <v>547000</v>
      </c>
    </row>
    <row r="335" spans="1:8" ht="25.5">
      <c r="A335" s="174" t="s">
        <v>256</v>
      </c>
      <c r="B335" s="298" t="s">
        <v>1456</v>
      </c>
      <c r="C335" s="255" t="s">
        <v>1327</v>
      </c>
      <c r="D335" s="226"/>
      <c r="E335" s="226"/>
      <c r="F335" s="227">
        <f>F336</f>
        <v>2487283</v>
      </c>
      <c r="G335" s="227">
        <f>G336</f>
        <v>1690000</v>
      </c>
      <c r="H335" s="227">
        <f>H336</f>
        <v>1640000</v>
      </c>
    </row>
    <row r="336" spans="1:8" ht="63.75">
      <c r="A336" s="174" t="s">
        <v>257</v>
      </c>
      <c r="B336" s="232" t="s">
        <v>1457</v>
      </c>
      <c r="C336" s="224" t="s">
        <v>1328</v>
      </c>
      <c r="D336" s="265"/>
      <c r="E336" s="174"/>
      <c r="F336" s="230">
        <f aca="true" t="shared" si="64" ref="F336:H339">F337</f>
        <v>2487283</v>
      </c>
      <c r="G336" s="230">
        <f t="shared" si="64"/>
        <v>1690000</v>
      </c>
      <c r="H336" s="230">
        <f t="shared" si="64"/>
        <v>1640000</v>
      </c>
    </row>
    <row r="337" spans="1:8" ht="25.5">
      <c r="A337" s="174" t="s">
        <v>258</v>
      </c>
      <c r="B337" s="232" t="s">
        <v>443</v>
      </c>
      <c r="C337" s="224" t="s">
        <v>1328</v>
      </c>
      <c r="D337" s="265" t="s">
        <v>836</v>
      </c>
      <c r="E337" s="174"/>
      <c r="F337" s="230">
        <f t="shared" si="64"/>
        <v>2487283</v>
      </c>
      <c r="G337" s="230">
        <f t="shared" si="64"/>
        <v>1690000</v>
      </c>
      <c r="H337" s="230">
        <f t="shared" si="64"/>
        <v>1640000</v>
      </c>
    </row>
    <row r="338" spans="1:8" ht="12.75">
      <c r="A338" s="174" t="s">
        <v>259</v>
      </c>
      <c r="B338" s="232" t="s">
        <v>444</v>
      </c>
      <c r="C338" s="224" t="s">
        <v>1328</v>
      </c>
      <c r="D338" s="265" t="s">
        <v>837</v>
      </c>
      <c r="E338" s="174"/>
      <c r="F338" s="230">
        <f t="shared" si="64"/>
        <v>2487283</v>
      </c>
      <c r="G338" s="230">
        <f t="shared" si="64"/>
        <v>1690000</v>
      </c>
      <c r="H338" s="230">
        <f t="shared" si="64"/>
        <v>1640000</v>
      </c>
    </row>
    <row r="339" spans="1:8" ht="12.75">
      <c r="A339" s="174" t="s">
        <v>260</v>
      </c>
      <c r="B339" s="236" t="s">
        <v>384</v>
      </c>
      <c r="C339" s="224" t="s">
        <v>1328</v>
      </c>
      <c r="D339" s="265" t="s">
        <v>837</v>
      </c>
      <c r="E339" s="174" t="s">
        <v>29</v>
      </c>
      <c r="F339" s="230">
        <f t="shared" si="64"/>
        <v>2487283</v>
      </c>
      <c r="G339" s="230">
        <f t="shared" si="64"/>
        <v>1690000</v>
      </c>
      <c r="H339" s="230">
        <f t="shared" si="64"/>
        <v>1640000</v>
      </c>
    </row>
    <row r="340" spans="1:8" ht="12.75">
      <c r="A340" s="174" t="s">
        <v>261</v>
      </c>
      <c r="B340" s="236" t="s">
        <v>521</v>
      </c>
      <c r="C340" s="224" t="s">
        <v>1328</v>
      </c>
      <c r="D340" s="265" t="s">
        <v>837</v>
      </c>
      <c r="E340" s="174" t="s">
        <v>515</v>
      </c>
      <c r="F340" s="230">
        <v>2487283</v>
      </c>
      <c r="G340" s="230">
        <v>1690000</v>
      </c>
      <c r="H340" s="230">
        <v>1640000</v>
      </c>
    </row>
    <row r="341" spans="1:8" s="297" customFormat="1" ht="25.5">
      <c r="A341" s="174" t="s">
        <v>262</v>
      </c>
      <c r="B341" s="272" t="s">
        <v>962</v>
      </c>
      <c r="C341" s="226" t="s">
        <v>96</v>
      </c>
      <c r="D341" s="226"/>
      <c r="E341" s="226"/>
      <c r="F341" s="227">
        <f>F342+F363+F369</f>
        <v>1281682</v>
      </c>
      <c r="G341" s="227">
        <f>G342+G363+G369</f>
        <v>940563</v>
      </c>
      <c r="H341" s="227">
        <f>H342+H363+H369</f>
        <v>857720</v>
      </c>
    </row>
    <row r="342" spans="1:8" s="297" customFormat="1" ht="25.5">
      <c r="A342" s="174" t="s">
        <v>263</v>
      </c>
      <c r="B342" s="272" t="s">
        <v>1136</v>
      </c>
      <c r="C342" s="226" t="s">
        <v>124</v>
      </c>
      <c r="D342" s="226"/>
      <c r="E342" s="226"/>
      <c r="F342" s="227">
        <f>F343+F348+F353+F358</f>
        <v>1200682</v>
      </c>
      <c r="G342" s="227">
        <f>G343+G348+G353+G358</f>
        <v>869563</v>
      </c>
      <c r="H342" s="227">
        <f>H343+H348+H353+H358</f>
        <v>786720</v>
      </c>
    </row>
    <row r="343" spans="1:8" ht="63.75">
      <c r="A343" s="174" t="s">
        <v>264</v>
      </c>
      <c r="B343" s="236" t="s">
        <v>760</v>
      </c>
      <c r="C343" s="224" t="s">
        <v>761</v>
      </c>
      <c r="D343" s="174"/>
      <c r="E343" s="174"/>
      <c r="F343" s="299">
        <f aca="true" t="shared" si="65" ref="F343:H346">F344</f>
        <v>210000</v>
      </c>
      <c r="G343" s="299">
        <f t="shared" si="65"/>
        <v>210000</v>
      </c>
      <c r="H343" s="299">
        <f t="shared" si="65"/>
        <v>210000</v>
      </c>
    </row>
    <row r="344" spans="1:8" ht="25.5">
      <c r="A344" s="174" t="s">
        <v>265</v>
      </c>
      <c r="B344" s="232" t="s">
        <v>443</v>
      </c>
      <c r="C344" s="224" t="s">
        <v>761</v>
      </c>
      <c r="D344" s="174" t="s">
        <v>836</v>
      </c>
      <c r="E344" s="174"/>
      <c r="F344" s="299">
        <f t="shared" si="65"/>
        <v>210000</v>
      </c>
      <c r="G344" s="299">
        <f t="shared" si="65"/>
        <v>210000</v>
      </c>
      <c r="H344" s="299">
        <f t="shared" si="65"/>
        <v>210000</v>
      </c>
    </row>
    <row r="345" spans="1:8" ht="12.75">
      <c r="A345" s="174" t="s">
        <v>266</v>
      </c>
      <c r="B345" s="273" t="s">
        <v>973</v>
      </c>
      <c r="C345" s="224" t="s">
        <v>761</v>
      </c>
      <c r="D345" s="174" t="s">
        <v>974</v>
      </c>
      <c r="E345" s="174"/>
      <c r="F345" s="299">
        <f t="shared" si="65"/>
        <v>210000</v>
      </c>
      <c r="G345" s="299">
        <f t="shared" si="65"/>
        <v>210000</v>
      </c>
      <c r="H345" s="299">
        <f t="shared" si="65"/>
        <v>210000</v>
      </c>
    </row>
    <row r="346" spans="1:8" ht="12.75">
      <c r="A346" s="174" t="s">
        <v>267</v>
      </c>
      <c r="B346" s="236" t="s">
        <v>601</v>
      </c>
      <c r="C346" s="224" t="s">
        <v>761</v>
      </c>
      <c r="D346" s="174" t="s">
        <v>974</v>
      </c>
      <c r="E346" s="174" t="s">
        <v>25</v>
      </c>
      <c r="F346" s="299">
        <f t="shared" si="65"/>
        <v>210000</v>
      </c>
      <c r="G346" s="299">
        <f t="shared" si="65"/>
        <v>210000</v>
      </c>
      <c r="H346" s="299">
        <f t="shared" si="65"/>
        <v>210000</v>
      </c>
    </row>
    <row r="347" spans="1:8" ht="12.75">
      <c r="A347" s="174" t="s">
        <v>268</v>
      </c>
      <c r="B347" s="236" t="s">
        <v>1152</v>
      </c>
      <c r="C347" s="224" t="s">
        <v>761</v>
      </c>
      <c r="D347" s="174" t="s">
        <v>974</v>
      </c>
      <c r="E347" s="174" t="s">
        <v>394</v>
      </c>
      <c r="F347" s="230">
        <v>210000</v>
      </c>
      <c r="G347" s="230">
        <v>210000</v>
      </c>
      <c r="H347" s="230">
        <v>210000</v>
      </c>
    </row>
    <row r="348" spans="1:8" ht="63.75">
      <c r="A348" s="174" t="s">
        <v>269</v>
      </c>
      <c r="B348" s="236" t="s">
        <v>961</v>
      </c>
      <c r="C348" s="224" t="s">
        <v>125</v>
      </c>
      <c r="D348" s="174"/>
      <c r="E348" s="174"/>
      <c r="F348" s="299">
        <f>F349</f>
        <v>68500</v>
      </c>
      <c r="G348" s="299">
        <f>G349</f>
        <v>63000</v>
      </c>
      <c r="H348" s="299">
        <f>H349</f>
        <v>63000</v>
      </c>
    </row>
    <row r="349" spans="1:8" s="358" customFormat="1" ht="38.25">
      <c r="A349" s="174" t="s">
        <v>270</v>
      </c>
      <c r="B349" s="232" t="s">
        <v>1278</v>
      </c>
      <c r="C349" s="224" t="s">
        <v>125</v>
      </c>
      <c r="D349" s="174" t="s">
        <v>183</v>
      </c>
      <c r="E349" s="174"/>
      <c r="F349" s="230">
        <f aca="true" t="shared" si="66" ref="F349:H351">F350</f>
        <v>68500</v>
      </c>
      <c r="G349" s="230">
        <f t="shared" si="66"/>
        <v>63000</v>
      </c>
      <c r="H349" s="230">
        <f t="shared" si="66"/>
        <v>63000</v>
      </c>
    </row>
    <row r="350" spans="1:8" s="358" customFormat="1" ht="25.5">
      <c r="A350" s="174" t="s">
        <v>271</v>
      </c>
      <c r="B350" s="232" t="s">
        <v>516</v>
      </c>
      <c r="C350" s="224" t="s">
        <v>125</v>
      </c>
      <c r="D350" s="174" t="s">
        <v>938</v>
      </c>
      <c r="E350" s="174"/>
      <c r="F350" s="230">
        <f t="shared" si="66"/>
        <v>68500</v>
      </c>
      <c r="G350" s="230">
        <f t="shared" si="66"/>
        <v>63000</v>
      </c>
      <c r="H350" s="230">
        <f t="shared" si="66"/>
        <v>63000</v>
      </c>
    </row>
    <row r="351" spans="1:8" ht="12.75">
      <c r="A351" s="174" t="s">
        <v>272</v>
      </c>
      <c r="B351" s="236" t="s">
        <v>601</v>
      </c>
      <c r="C351" s="224" t="s">
        <v>125</v>
      </c>
      <c r="D351" s="174" t="s">
        <v>938</v>
      </c>
      <c r="E351" s="174" t="s">
        <v>25</v>
      </c>
      <c r="F351" s="230">
        <f t="shared" si="66"/>
        <v>68500</v>
      </c>
      <c r="G351" s="230">
        <f t="shared" si="66"/>
        <v>63000</v>
      </c>
      <c r="H351" s="230">
        <f t="shared" si="66"/>
        <v>63000</v>
      </c>
    </row>
    <row r="352" spans="1:8" ht="12.75">
      <c r="A352" s="174" t="s">
        <v>273</v>
      </c>
      <c r="B352" s="236" t="s">
        <v>1152</v>
      </c>
      <c r="C352" s="224" t="s">
        <v>125</v>
      </c>
      <c r="D352" s="174" t="s">
        <v>938</v>
      </c>
      <c r="E352" s="174" t="s">
        <v>394</v>
      </c>
      <c r="F352" s="230">
        <v>68500</v>
      </c>
      <c r="G352" s="230">
        <v>63000</v>
      </c>
      <c r="H352" s="230">
        <v>63000</v>
      </c>
    </row>
    <row r="353" spans="1:8" ht="63.75">
      <c r="A353" s="174" t="s">
        <v>274</v>
      </c>
      <c r="B353" s="232" t="s">
        <v>972</v>
      </c>
      <c r="C353" s="224" t="s">
        <v>975</v>
      </c>
      <c r="D353" s="265"/>
      <c r="E353" s="174"/>
      <c r="F353" s="230">
        <f aca="true" t="shared" si="67" ref="F353:H356">F354</f>
        <v>869682</v>
      </c>
      <c r="G353" s="230">
        <f t="shared" si="67"/>
        <v>572663</v>
      </c>
      <c r="H353" s="230">
        <f t="shared" si="67"/>
        <v>489820</v>
      </c>
    </row>
    <row r="354" spans="1:8" ht="25.5">
      <c r="A354" s="174" t="s">
        <v>275</v>
      </c>
      <c r="B354" s="232" t="s">
        <v>443</v>
      </c>
      <c r="C354" s="224" t="s">
        <v>975</v>
      </c>
      <c r="D354" s="265" t="s">
        <v>836</v>
      </c>
      <c r="E354" s="174"/>
      <c r="F354" s="230">
        <f t="shared" si="67"/>
        <v>869682</v>
      </c>
      <c r="G354" s="230">
        <f t="shared" si="67"/>
        <v>572663</v>
      </c>
      <c r="H354" s="230">
        <f t="shared" si="67"/>
        <v>489820</v>
      </c>
    </row>
    <row r="355" spans="1:8" ht="12.75">
      <c r="A355" s="174" t="s">
        <v>276</v>
      </c>
      <c r="B355" s="273" t="s">
        <v>973</v>
      </c>
      <c r="C355" s="224" t="s">
        <v>975</v>
      </c>
      <c r="D355" s="265" t="s">
        <v>974</v>
      </c>
      <c r="E355" s="174"/>
      <c r="F355" s="230">
        <f t="shared" si="67"/>
        <v>869682</v>
      </c>
      <c r="G355" s="230">
        <f t="shared" si="67"/>
        <v>572663</v>
      </c>
      <c r="H355" s="230">
        <f t="shared" si="67"/>
        <v>489820</v>
      </c>
    </row>
    <row r="356" spans="1:8" ht="12.75">
      <c r="A356" s="174" t="s">
        <v>277</v>
      </c>
      <c r="B356" s="236" t="s">
        <v>601</v>
      </c>
      <c r="C356" s="224" t="s">
        <v>975</v>
      </c>
      <c r="D356" s="265" t="s">
        <v>974</v>
      </c>
      <c r="E356" s="174" t="s">
        <v>25</v>
      </c>
      <c r="F356" s="230">
        <f t="shared" si="67"/>
        <v>869682</v>
      </c>
      <c r="G356" s="230">
        <f t="shared" si="67"/>
        <v>572663</v>
      </c>
      <c r="H356" s="230">
        <f t="shared" si="67"/>
        <v>489820</v>
      </c>
    </row>
    <row r="357" spans="1:8" ht="12.75">
      <c r="A357" s="174" t="s">
        <v>278</v>
      </c>
      <c r="B357" s="236" t="s">
        <v>1145</v>
      </c>
      <c r="C357" s="224" t="s">
        <v>975</v>
      </c>
      <c r="D357" s="265" t="s">
        <v>974</v>
      </c>
      <c r="E357" s="174" t="s">
        <v>394</v>
      </c>
      <c r="F357" s="230">
        <v>869682</v>
      </c>
      <c r="G357" s="230">
        <v>572663</v>
      </c>
      <c r="H357" s="230">
        <v>489820</v>
      </c>
    </row>
    <row r="358" spans="1:8" ht="63.75">
      <c r="A358" s="174" t="s">
        <v>279</v>
      </c>
      <c r="B358" s="267" t="s">
        <v>1279</v>
      </c>
      <c r="C358" s="224" t="s">
        <v>1280</v>
      </c>
      <c r="D358" s="224"/>
      <c r="E358" s="174"/>
      <c r="F358" s="230">
        <f aca="true" t="shared" si="68" ref="F358:H361">F359</f>
        <v>52500</v>
      </c>
      <c r="G358" s="230">
        <f t="shared" si="68"/>
        <v>23900</v>
      </c>
      <c r="H358" s="230">
        <f t="shared" si="68"/>
        <v>23900</v>
      </c>
    </row>
    <row r="359" spans="1:8" ht="25.5">
      <c r="A359" s="174" t="s">
        <v>280</v>
      </c>
      <c r="B359" s="232" t="s">
        <v>443</v>
      </c>
      <c r="C359" s="224" t="s">
        <v>1280</v>
      </c>
      <c r="D359" s="224" t="s">
        <v>836</v>
      </c>
      <c r="E359" s="174"/>
      <c r="F359" s="230">
        <f t="shared" si="68"/>
        <v>52500</v>
      </c>
      <c r="G359" s="230">
        <f t="shared" si="68"/>
        <v>23900</v>
      </c>
      <c r="H359" s="230">
        <f t="shared" si="68"/>
        <v>23900</v>
      </c>
    </row>
    <row r="360" spans="1:8" ht="12.75">
      <c r="A360" s="174" t="s">
        <v>281</v>
      </c>
      <c r="B360" s="273" t="s">
        <v>973</v>
      </c>
      <c r="C360" s="224" t="s">
        <v>1280</v>
      </c>
      <c r="D360" s="224" t="s">
        <v>974</v>
      </c>
      <c r="E360" s="174"/>
      <c r="F360" s="230">
        <f t="shared" si="68"/>
        <v>52500</v>
      </c>
      <c r="G360" s="230">
        <f t="shared" si="68"/>
        <v>23900</v>
      </c>
      <c r="H360" s="230">
        <f t="shared" si="68"/>
        <v>23900</v>
      </c>
    </row>
    <row r="361" spans="1:8" ht="12.75">
      <c r="A361" s="174" t="s">
        <v>282</v>
      </c>
      <c r="B361" s="236" t="s">
        <v>601</v>
      </c>
      <c r="C361" s="224" t="s">
        <v>1280</v>
      </c>
      <c r="D361" s="224" t="s">
        <v>974</v>
      </c>
      <c r="E361" s="174" t="s">
        <v>25</v>
      </c>
      <c r="F361" s="230">
        <f t="shared" si="68"/>
        <v>52500</v>
      </c>
      <c r="G361" s="230">
        <f t="shared" si="68"/>
        <v>23900</v>
      </c>
      <c r="H361" s="230">
        <f t="shared" si="68"/>
        <v>23900</v>
      </c>
    </row>
    <row r="362" spans="1:8" ht="12.75">
      <c r="A362" s="174" t="s">
        <v>283</v>
      </c>
      <c r="B362" s="236" t="s">
        <v>1145</v>
      </c>
      <c r="C362" s="224" t="s">
        <v>1280</v>
      </c>
      <c r="D362" s="224" t="s">
        <v>974</v>
      </c>
      <c r="E362" s="174" t="s">
        <v>394</v>
      </c>
      <c r="F362" s="230">
        <v>52500</v>
      </c>
      <c r="G362" s="230">
        <v>23900</v>
      </c>
      <c r="H362" s="230">
        <v>23900</v>
      </c>
    </row>
    <row r="363" spans="1:8" s="297" customFormat="1" ht="25.5">
      <c r="A363" s="174" t="s">
        <v>284</v>
      </c>
      <c r="B363" s="298" t="s">
        <v>963</v>
      </c>
      <c r="C363" s="226" t="s">
        <v>126</v>
      </c>
      <c r="D363" s="226"/>
      <c r="E363" s="226"/>
      <c r="F363" s="296">
        <f aca="true" t="shared" si="69" ref="F363:H367">F364</f>
        <v>66000</v>
      </c>
      <c r="G363" s="296">
        <f t="shared" si="69"/>
        <v>56000</v>
      </c>
      <c r="H363" s="296">
        <f t="shared" si="69"/>
        <v>56000</v>
      </c>
    </row>
    <row r="364" spans="1:8" ht="63.75">
      <c r="A364" s="174" t="s">
        <v>285</v>
      </c>
      <c r="B364" s="236" t="s">
        <v>964</v>
      </c>
      <c r="C364" s="224" t="s">
        <v>127</v>
      </c>
      <c r="D364" s="174"/>
      <c r="E364" s="174"/>
      <c r="F364" s="299">
        <f t="shared" si="69"/>
        <v>66000</v>
      </c>
      <c r="G364" s="299">
        <f t="shared" si="69"/>
        <v>56000</v>
      </c>
      <c r="H364" s="299">
        <f t="shared" si="69"/>
        <v>56000</v>
      </c>
    </row>
    <row r="365" spans="1:8" ht="38.25">
      <c r="A365" s="174" t="s">
        <v>286</v>
      </c>
      <c r="B365" s="232" t="s">
        <v>1278</v>
      </c>
      <c r="C365" s="224" t="s">
        <v>127</v>
      </c>
      <c r="D365" s="174" t="s">
        <v>183</v>
      </c>
      <c r="E365" s="174"/>
      <c r="F365" s="299">
        <f t="shared" si="69"/>
        <v>66000</v>
      </c>
      <c r="G365" s="299">
        <f t="shared" si="69"/>
        <v>56000</v>
      </c>
      <c r="H365" s="299">
        <f t="shared" si="69"/>
        <v>56000</v>
      </c>
    </row>
    <row r="366" spans="1:8" ht="25.5">
      <c r="A366" s="174" t="s">
        <v>287</v>
      </c>
      <c r="B366" s="232" t="s">
        <v>516</v>
      </c>
      <c r="C366" s="224" t="s">
        <v>127</v>
      </c>
      <c r="D366" s="174" t="s">
        <v>938</v>
      </c>
      <c r="E366" s="174"/>
      <c r="F366" s="299">
        <f t="shared" si="69"/>
        <v>66000</v>
      </c>
      <c r="G366" s="299">
        <f t="shared" si="69"/>
        <v>56000</v>
      </c>
      <c r="H366" s="299">
        <f t="shared" si="69"/>
        <v>56000</v>
      </c>
    </row>
    <row r="367" spans="1:8" ht="12.75">
      <c r="A367" s="174" t="s">
        <v>288</v>
      </c>
      <c r="B367" s="236" t="s">
        <v>601</v>
      </c>
      <c r="C367" s="224" t="s">
        <v>127</v>
      </c>
      <c r="D367" s="174" t="s">
        <v>938</v>
      </c>
      <c r="E367" s="174" t="s">
        <v>25</v>
      </c>
      <c r="F367" s="299">
        <f t="shared" si="69"/>
        <v>66000</v>
      </c>
      <c r="G367" s="299">
        <f t="shared" si="69"/>
        <v>56000</v>
      </c>
      <c r="H367" s="299">
        <f t="shared" si="69"/>
        <v>56000</v>
      </c>
    </row>
    <row r="368" spans="1:8" ht="12.75">
      <c r="A368" s="174" t="s">
        <v>289</v>
      </c>
      <c r="B368" s="236" t="s">
        <v>1152</v>
      </c>
      <c r="C368" s="224" t="s">
        <v>127</v>
      </c>
      <c r="D368" s="174" t="s">
        <v>938</v>
      </c>
      <c r="E368" s="174" t="s">
        <v>394</v>
      </c>
      <c r="F368" s="230">
        <v>66000</v>
      </c>
      <c r="G368" s="230">
        <v>56000</v>
      </c>
      <c r="H368" s="230">
        <v>56000</v>
      </c>
    </row>
    <row r="369" spans="1:8" s="297" customFormat="1" ht="38.25">
      <c r="A369" s="174" t="s">
        <v>290</v>
      </c>
      <c r="B369" s="272" t="s">
        <v>1134</v>
      </c>
      <c r="C369" s="255" t="s">
        <v>97</v>
      </c>
      <c r="D369" s="226"/>
      <c r="E369" s="226"/>
      <c r="F369" s="296">
        <f>F371</f>
        <v>15000</v>
      </c>
      <c r="G369" s="296">
        <f>G371</f>
        <v>15000</v>
      </c>
      <c r="H369" s="296">
        <f>H371</f>
        <v>15000</v>
      </c>
    </row>
    <row r="370" spans="1:8" s="297" customFormat="1" ht="89.25">
      <c r="A370" s="174" t="s">
        <v>291</v>
      </c>
      <c r="B370" s="232" t="s">
        <v>969</v>
      </c>
      <c r="C370" s="224" t="s">
        <v>98</v>
      </c>
      <c r="D370" s="226"/>
      <c r="E370" s="226"/>
      <c r="F370" s="299">
        <f aca="true" t="shared" si="70" ref="F370:H373">F371</f>
        <v>15000</v>
      </c>
      <c r="G370" s="299">
        <f t="shared" si="70"/>
        <v>15000</v>
      </c>
      <c r="H370" s="299">
        <f t="shared" si="70"/>
        <v>15000</v>
      </c>
    </row>
    <row r="371" spans="1:8" ht="38.25">
      <c r="A371" s="174" t="s">
        <v>292</v>
      </c>
      <c r="B371" s="232" t="s">
        <v>1278</v>
      </c>
      <c r="C371" s="224" t="s">
        <v>98</v>
      </c>
      <c r="D371" s="174" t="s">
        <v>183</v>
      </c>
      <c r="E371" s="174"/>
      <c r="F371" s="299">
        <f t="shared" si="70"/>
        <v>15000</v>
      </c>
      <c r="G371" s="299">
        <f t="shared" si="70"/>
        <v>15000</v>
      </c>
      <c r="H371" s="299">
        <f t="shared" si="70"/>
        <v>15000</v>
      </c>
    </row>
    <row r="372" spans="1:8" ht="25.5">
      <c r="A372" s="174" t="s">
        <v>1570</v>
      </c>
      <c r="B372" s="232" t="s">
        <v>516</v>
      </c>
      <c r="C372" s="224" t="s">
        <v>98</v>
      </c>
      <c r="D372" s="174" t="s">
        <v>938</v>
      </c>
      <c r="E372" s="174"/>
      <c r="F372" s="299">
        <f t="shared" si="70"/>
        <v>15000</v>
      </c>
      <c r="G372" s="299">
        <f t="shared" si="70"/>
        <v>15000</v>
      </c>
      <c r="H372" s="299">
        <f t="shared" si="70"/>
        <v>15000</v>
      </c>
    </row>
    <row r="373" spans="1:8" ht="12.75">
      <c r="A373" s="174" t="s">
        <v>293</v>
      </c>
      <c r="B373" s="236" t="s">
        <v>935</v>
      </c>
      <c r="C373" s="224" t="s">
        <v>98</v>
      </c>
      <c r="D373" s="174" t="s">
        <v>938</v>
      </c>
      <c r="E373" s="174" t="s">
        <v>22</v>
      </c>
      <c r="F373" s="299">
        <f t="shared" si="70"/>
        <v>15000</v>
      </c>
      <c r="G373" s="299">
        <f t="shared" si="70"/>
        <v>15000</v>
      </c>
      <c r="H373" s="299">
        <f t="shared" si="70"/>
        <v>15000</v>
      </c>
    </row>
    <row r="374" spans="1:8" ht="12.75">
      <c r="A374" s="174" t="s">
        <v>294</v>
      </c>
      <c r="B374" s="159" t="s">
        <v>221</v>
      </c>
      <c r="C374" s="224" t="s">
        <v>98</v>
      </c>
      <c r="D374" s="174" t="s">
        <v>938</v>
      </c>
      <c r="E374" s="174" t="s">
        <v>807</v>
      </c>
      <c r="F374" s="230">
        <v>15000</v>
      </c>
      <c r="G374" s="230">
        <v>15000</v>
      </c>
      <c r="H374" s="230">
        <v>15000</v>
      </c>
    </row>
    <row r="375" spans="1:8" s="297" customFormat="1" ht="51">
      <c r="A375" s="174" t="s">
        <v>295</v>
      </c>
      <c r="B375" s="272" t="s">
        <v>698</v>
      </c>
      <c r="C375" s="226" t="s">
        <v>105</v>
      </c>
      <c r="D375" s="226"/>
      <c r="E375" s="226"/>
      <c r="F375" s="296">
        <f>F376+F382+F388</f>
        <v>2050700</v>
      </c>
      <c r="G375" s="296">
        <f>G376+G382+G388</f>
        <v>2042500</v>
      </c>
      <c r="H375" s="296">
        <f>H376+H382+H388</f>
        <v>2037400</v>
      </c>
    </row>
    <row r="376" spans="1:8" s="297" customFormat="1" ht="24" customHeight="1">
      <c r="A376" s="174" t="s">
        <v>1571</v>
      </c>
      <c r="B376" s="272" t="s">
        <v>699</v>
      </c>
      <c r="C376" s="226" t="s">
        <v>106</v>
      </c>
      <c r="D376" s="226"/>
      <c r="E376" s="226"/>
      <c r="F376" s="296">
        <f aca="true" t="shared" si="71" ref="F376:G380">F377</f>
        <v>11900</v>
      </c>
      <c r="G376" s="296">
        <f t="shared" si="71"/>
        <v>6600</v>
      </c>
      <c r="H376" s="296">
        <f>H377</f>
        <v>1500</v>
      </c>
    </row>
    <row r="377" spans="1:8" ht="89.25">
      <c r="A377" s="174" t="s">
        <v>1572</v>
      </c>
      <c r="B377" s="232" t="s">
        <v>1324</v>
      </c>
      <c r="C377" s="224" t="s">
        <v>1743</v>
      </c>
      <c r="D377" s="174"/>
      <c r="E377" s="174"/>
      <c r="F377" s="299">
        <f t="shared" si="71"/>
        <v>11900</v>
      </c>
      <c r="G377" s="299">
        <f t="shared" si="71"/>
        <v>6600</v>
      </c>
      <c r="H377" s="299">
        <f>H378</f>
        <v>1500</v>
      </c>
    </row>
    <row r="378" spans="1:8" ht="12.75">
      <c r="A378" s="174" t="s">
        <v>1573</v>
      </c>
      <c r="B378" s="232" t="s">
        <v>53</v>
      </c>
      <c r="C378" s="224" t="s">
        <v>1743</v>
      </c>
      <c r="D378" s="174" t="s">
        <v>52</v>
      </c>
      <c r="E378" s="174"/>
      <c r="F378" s="299">
        <f t="shared" si="71"/>
        <v>11900</v>
      </c>
      <c r="G378" s="299">
        <f t="shared" si="71"/>
        <v>6600</v>
      </c>
      <c r="H378" s="299">
        <f>H379</f>
        <v>1500</v>
      </c>
    </row>
    <row r="379" spans="1:8" ht="38.25">
      <c r="A379" s="174" t="s">
        <v>296</v>
      </c>
      <c r="B379" s="173" t="s">
        <v>1275</v>
      </c>
      <c r="C379" s="224" t="s">
        <v>1743</v>
      </c>
      <c r="D379" s="174" t="s">
        <v>906</v>
      </c>
      <c r="E379" s="174"/>
      <c r="F379" s="299">
        <f t="shared" si="71"/>
        <v>11900</v>
      </c>
      <c r="G379" s="299">
        <f t="shared" si="71"/>
        <v>6600</v>
      </c>
      <c r="H379" s="299">
        <f>H380</f>
        <v>1500</v>
      </c>
    </row>
    <row r="380" spans="1:8" ht="12.75">
      <c r="A380" s="174" t="s">
        <v>297</v>
      </c>
      <c r="B380" s="236" t="s">
        <v>634</v>
      </c>
      <c r="C380" s="224" t="s">
        <v>1743</v>
      </c>
      <c r="D380" s="174" t="s">
        <v>906</v>
      </c>
      <c r="E380" s="174" t="s">
        <v>23</v>
      </c>
      <c r="F380" s="299">
        <f t="shared" si="71"/>
        <v>11900</v>
      </c>
      <c r="G380" s="299">
        <f t="shared" si="71"/>
        <v>6600</v>
      </c>
      <c r="H380" s="299">
        <f>H381</f>
        <v>1500</v>
      </c>
    </row>
    <row r="381" spans="1:8" ht="12.75">
      <c r="A381" s="174" t="s">
        <v>298</v>
      </c>
      <c r="B381" s="236" t="s">
        <v>635</v>
      </c>
      <c r="C381" s="224" t="s">
        <v>1743</v>
      </c>
      <c r="D381" s="174" t="s">
        <v>906</v>
      </c>
      <c r="E381" s="174" t="s">
        <v>389</v>
      </c>
      <c r="F381" s="230">
        <v>11900</v>
      </c>
      <c r="G381" s="230">
        <v>6600</v>
      </c>
      <c r="H381" s="230">
        <v>1500</v>
      </c>
    </row>
    <row r="382" spans="1:8" s="297" customFormat="1" ht="28.5" customHeight="1">
      <c r="A382" s="174" t="s">
        <v>299</v>
      </c>
      <c r="B382" s="298" t="s">
        <v>742</v>
      </c>
      <c r="C382" s="226" t="s">
        <v>113</v>
      </c>
      <c r="D382" s="226"/>
      <c r="E382" s="226"/>
      <c r="F382" s="296">
        <f>F383</f>
        <v>271600</v>
      </c>
      <c r="G382" s="296">
        <f>G383</f>
        <v>271600</v>
      </c>
      <c r="H382" s="296">
        <f>H383</f>
        <v>271600</v>
      </c>
    </row>
    <row r="383" spans="1:8" ht="76.5">
      <c r="A383" s="174" t="s">
        <v>300</v>
      </c>
      <c r="B383" s="232" t="s">
        <v>1323</v>
      </c>
      <c r="C383" s="224" t="s">
        <v>114</v>
      </c>
      <c r="D383" s="174"/>
      <c r="E383" s="174"/>
      <c r="F383" s="299">
        <f aca="true" t="shared" si="72" ref="F383:H386">F384</f>
        <v>271600</v>
      </c>
      <c r="G383" s="299">
        <f t="shared" si="72"/>
        <v>271600</v>
      </c>
      <c r="H383" s="299">
        <f t="shared" si="72"/>
        <v>271600</v>
      </c>
    </row>
    <row r="384" spans="1:8" ht="38.25">
      <c r="A384" s="174" t="s">
        <v>301</v>
      </c>
      <c r="B384" s="232" t="s">
        <v>1278</v>
      </c>
      <c r="C384" s="224" t="s">
        <v>114</v>
      </c>
      <c r="D384" s="174" t="s">
        <v>183</v>
      </c>
      <c r="E384" s="174"/>
      <c r="F384" s="299">
        <f t="shared" si="72"/>
        <v>271600</v>
      </c>
      <c r="G384" s="299">
        <f t="shared" si="72"/>
        <v>271600</v>
      </c>
      <c r="H384" s="299">
        <f t="shared" si="72"/>
        <v>271600</v>
      </c>
    </row>
    <row r="385" spans="1:8" ht="25.5">
      <c r="A385" s="174" t="s">
        <v>302</v>
      </c>
      <c r="B385" s="232" t="s">
        <v>516</v>
      </c>
      <c r="C385" s="224" t="s">
        <v>114</v>
      </c>
      <c r="D385" s="174" t="s">
        <v>938</v>
      </c>
      <c r="E385" s="174"/>
      <c r="F385" s="299">
        <f t="shared" si="72"/>
        <v>271600</v>
      </c>
      <c r="G385" s="299">
        <f t="shared" si="72"/>
        <v>271600</v>
      </c>
      <c r="H385" s="299">
        <f t="shared" si="72"/>
        <v>271600</v>
      </c>
    </row>
    <row r="386" spans="1:8" ht="12.75">
      <c r="A386" s="174" t="s">
        <v>303</v>
      </c>
      <c r="B386" s="236" t="s">
        <v>634</v>
      </c>
      <c r="C386" s="224" t="s">
        <v>114</v>
      </c>
      <c r="D386" s="174" t="s">
        <v>938</v>
      </c>
      <c r="E386" s="174" t="s">
        <v>23</v>
      </c>
      <c r="F386" s="299">
        <f t="shared" si="72"/>
        <v>271600</v>
      </c>
      <c r="G386" s="299">
        <f t="shared" si="72"/>
        <v>271600</v>
      </c>
      <c r="H386" s="299">
        <f t="shared" si="72"/>
        <v>271600</v>
      </c>
    </row>
    <row r="387" spans="1:8" ht="12.75">
      <c r="A387" s="174" t="s">
        <v>304</v>
      </c>
      <c r="B387" s="271" t="s">
        <v>798</v>
      </c>
      <c r="C387" s="224" t="s">
        <v>114</v>
      </c>
      <c r="D387" s="174" t="s">
        <v>938</v>
      </c>
      <c r="E387" s="174" t="s">
        <v>391</v>
      </c>
      <c r="F387" s="230">
        <v>271600</v>
      </c>
      <c r="G387" s="230">
        <v>271600</v>
      </c>
      <c r="H387" s="230">
        <v>271600</v>
      </c>
    </row>
    <row r="388" spans="1:8" s="297" customFormat="1" ht="25.5">
      <c r="A388" s="174" t="s">
        <v>305</v>
      </c>
      <c r="B388" s="238" t="s">
        <v>1462</v>
      </c>
      <c r="C388" s="226" t="s">
        <v>107</v>
      </c>
      <c r="D388" s="226"/>
      <c r="E388" s="226"/>
      <c r="F388" s="296">
        <f>F389</f>
        <v>1767200</v>
      </c>
      <c r="G388" s="296">
        <f>G389</f>
        <v>1764300</v>
      </c>
      <c r="H388" s="296">
        <f>H389</f>
        <v>1764300</v>
      </c>
    </row>
    <row r="389" spans="1:8" ht="89.25">
      <c r="A389" s="174" t="s">
        <v>306</v>
      </c>
      <c r="B389" s="159" t="s">
        <v>179</v>
      </c>
      <c r="C389" s="224" t="s">
        <v>108</v>
      </c>
      <c r="D389" s="174"/>
      <c r="E389" s="174"/>
      <c r="F389" s="299">
        <f>F390+F394</f>
        <v>1767200</v>
      </c>
      <c r="G389" s="299">
        <f>G390+G394</f>
        <v>1764300</v>
      </c>
      <c r="H389" s="299">
        <f>H390+H394</f>
        <v>1764300</v>
      </c>
    </row>
    <row r="390" spans="1:8" ht="51">
      <c r="A390" s="174" t="s">
        <v>213</v>
      </c>
      <c r="B390" s="232" t="s">
        <v>16</v>
      </c>
      <c r="C390" s="224" t="s">
        <v>108</v>
      </c>
      <c r="D390" s="174" t="s">
        <v>451</v>
      </c>
      <c r="E390" s="174"/>
      <c r="F390" s="299">
        <f aca="true" t="shared" si="73" ref="F390:G392">F391</f>
        <v>1561100</v>
      </c>
      <c r="G390" s="299">
        <f t="shared" si="73"/>
        <v>1561100</v>
      </c>
      <c r="H390" s="299">
        <f>H391</f>
        <v>1561100</v>
      </c>
    </row>
    <row r="391" spans="1:8" ht="25.5">
      <c r="A391" s="174" t="s">
        <v>214</v>
      </c>
      <c r="B391" s="232" t="s">
        <v>50</v>
      </c>
      <c r="C391" s="224" t="s">
        <v>108</v>
      </c>
      <c r="D391" s="174" t="s">
        <v>468</v>
      </c>
      <c r="E391" s="174"/>
      <c r="F391" s="299">
        <f t="shared" si="73"/>
        <v>1561100</v>
      </c>
      <c r="G391" s="299">
        <f t="shared" si="73"/>
        <v>1561100</v>
      </c>
      <c r="H391" s="299">
        <f>H392</f>
        <v>1561100</v>
      </c>
    </row>
    <row r="392" spans="1:8" ht="12.75">
      <c r="A392" s="174" t="s">
        <v>793</v>
      </c>
      <c r="B392" s="236" t="s">
        <v>634</v>
      </c>
      <c r="C392" s="224" t="s">
        <v>108</v>
      </c>
      <c r="D392" s="174" t="s">
        <v>468</v>
      </c>
      <c r="E392" s="174" t="s">
        <v>23</v>
      </c>
      <c r="F392" s="299">
        <f t="shared" si="73"/>
        <v>1561100</v>
      </c>
      <c r="G392" s="299">
        <f t="shared" si="73"/>
        <v>1561100</v>
      </c>
      <c r="H392" s="299">
        <f>H393</f>
        <v>1561100</v>
      </c>
    </row>
    <row r="393" spans="1:8" ht="12.75">
      <c r="A393" s="174" t="s">
        <v>794</v>
      </c>
      <c r="B393" s="236" t="s">
        <v>635</v>
      </c>
      <c r="C393" s="224" t="s">
        <v>108</v>
      </c>
      <c r="D393" s="174" t="s">
        <v>468</v>
      </c>
      <c r="E393" s="174" t="s">
        <v>389</v>
      </c>
      <c r="F393" s="230">
        <v>1561100</v>
      </c>
      <c r="G393" s="230">
        <v>1561100</v>
      </c>
      <c r="H393" s="230">
        <v>1561100</v>
      </c>
    </row>
    <row r="394" spans="1:8" ht="38.25">
      <c r="A394" s="174" t="s">
        <v>795</v>
      </c>
      <c r="B394" s="232" t="s">
        <v>1278</v>
      </c>
      <c r="C394" s="224" t="s">
        <v>108</v>
      </c>
      <c r="D394" s="174" t="s">
        <v>183</v>
      </c>
      <c r="E394" s="174"/>
      <c r="F394" s="299">
        <f aca="true" t="shared" si="74" ref="F394:H396">F395</f>
        <v>206100</v>
      </c>
      <c r="G394" s="299">
        <f t="shared" si="74"/>
        <v>203200</v>
      </c>
      <c r="H394" s="299">
        <f t="shared" si="74"/>
        <v>203200</v>
      </c>
    </row>
    <row r="395" spans="1:8" ht="25.5">
      <c r="A395" s="174" t="s">
        <v>796</v>
      </c>
      <c r="B395" s="232" t="s">
        <v>516</v>
      </c>
      <c r="C395" s="224" t="s">
        <v>108</v>
      </c>
      <c r="D395" s="174" t="s">
        <v>938</v>
      </c>
      <c r="E395" s="174"/>
      <c r="F395" s="299">
        <f t="shared" si="74"/>
        <v>206100</v>
      </c>
      <c r="G395" s="299">
        <f t="shared" si="74"/>
        <v>203200</v>
      </c>
      <c r="H395" s="299">
        <f t="shared" si="74"/>
        <v>203200</v>
      </c>
    </row>
    <row r="396" spans="1:8" ht="12.75">
      <c r="A396" s="174" t="s">
        <v>307</v>
      </c>
      <c r="B396" s="236" t="s">
        <v>634</v>
      </c>
      <c r="C396" s="224" t="s">
        <v>108</v>
      </c>
      <c r="D396" s="174" t="s">
        <v>938</v>
      </c>
      <c r="E396" s="174" t="s">
        <v>23</v>
      </c>
      <c r="F396" s="299">
        <f t="shared" si="74"/>
        <v>206100</v>
      </c>
      <c r="G396" s="299">
        <f t="shared" si="74"/>
        <v>203200</v>
      </c>
      <c r="H396" s="299">
        <f t="shared" si="74"/>
        <v>203200</v>
      </c>
    </row>
    <row r="397" spans="1:8" ht="12.75">
      <c r="A397" s="174" t="s">
        <v>308</v>
      </c>
      <c r="B397" s="236" t="s">
        <v>635</v>
      </c>
      <c r="C397" s="224" t="s">
        <v>108</v>
      </c>
      <c r="D397" s="174" t="s">
        <v>938</v>
      </c>
      <c r="E397" s="174" t="s">
        <v>389</v>
      </c>
      <c r="F397" s="230">
        <v>206100</v>
      </c>
      <c r="G397" s="230">
        <v>203200</v>
      </c>
      <c r="H397" s="230">
        <v>203200</v>
      </c>
    </row>
    <row r="398" spans="1:8" s="297" customFormat="1" ht="25.5">
      <c r="A398" s="174" t="s">
        <v>309</v>
      </c>
      <c r="B398" s="272" t="s">
        <v>578</v>
      </c>
      <c r="C398" s="226" t="s">
        <v>119</v>
      </c>
      <c r="D398" s="226"/>
      <c r="E398" s="226"/>
      <c r="F398" s="296">
        <f>F399</f>
        <v>7548900</v>
      </c>
      <c r="G398" s="296">
        <f>G399</f>
        <v>7575900</v>
      </c>
      <c r="H398" s="296">
        <f>H399</f>
        <v>7575900</v>
      </c>
    </row>
    <row r="399" spans="1:8" s="297" customFormat="1" ht="38.25">
      <c r="A399" s="174" t="s">
        <v>310</v>
      </c>
      <c r="B399" s="272" t="s">
        <v>18</v>
      </c>
      <c r="C399" s="226" t="s">
        <v>120</v>
      </c>
      <c r="D399" s="226"/>
      <c r="E399" s="226"/>
      <c r="F399" s="296">
        <f>F400+F405</f>
        <v>7548900</v>
      </c>
      <c r="G399" s="296">
        <f>G400+G405</f>
        <v>7575900</v>
      </c>
      <c r="H399" s="296">
        <f>H400+H405</f>
        <v>7575900</v>
      </c>
    </row>
    <row r="400" spans="1:8" ht="76.5">
      <c r="A400" s="174" t="s">
        <v>311</v>
      </c>
      <c r="B400" s="267" t="s">
        <v>758</v>
      </c>
      <c r="C400" s="224" t="s">
        <v>759</v>
      </c>
      <c r="D400" s="174"/>
      <c r="E400" s="174"/>
      <c r="F400" s="299">
        <f aca="true" t="shared" si="75" ref="F400:H403">F401</f>
        <v>7506900</v>
      </c>
      <c r="G400" s="299">
        <f t="shared" si="75"/>
        <v>7506900</v>
      </c>
      <c r="H400" s="299">
        <f t="shared" si="75"/>
        <v>7506900</v>
      </c>
    </row>
    <row r="401" spans="1:8" ht="12.75">
      <c r="A401" s="174" t="s">
        <v>312</v>
      </c>
      <c r="B401" s="232" t="s">
        <v>53</v>
      </c>
      <c r="C401" s="224" t="s">
        <v>759</v>
      </c>
      <c r="D401" s="174" t="s">
        <v>52</v>
      </c>
      <c r="E401" s="174"/>
      <c r="F401" s="299">
        <f t="shared" si="75"/>
        <v>7506900</v>
      </c>
      <c r="G401" s="299">
        <f t="shared" si="75"/>
        <v>7506900</v>
      </c>
      <c r="H401" s="299">
        <f t="shared" si="75"/>
        <v>7506900</v>
      </c>
    </row>
    <row r="402" spans="1:8" ht="38.25">
      <c r="A402" s="174" t="s">
        <v>523</v>
      </c>
      <c r="B402" s="173" t="s">
        <v>1275</v>
      </c>
      <c r="C402" s="224" t="s">
        <v>759</v>
      </c>
      <c r="D402" s="174" t="s">
        <v>906</v>
      </c>
      <c r="E402" s="174"/>
      <c r="F402" s="299">
        <f t="shared" si="75"/>
        <v>7506900</v>
      </c>
      <c r="G402" s="299">
        <f t="shared" si="75"/>
        <v>7506900</v>
      </c>
      <c r="H402" s="299">
        <f t="shared" si="75"/>
        <v>7506900</v>
      </c>
    </row>
    <row r="403" spans="1:8" ht="12.75">
      <c r="A403" s="174" t="s">
        <v>313</v>
      </c>
      <c r="B403" s="236" t="s">
        <v>497</v>
      </c>
      <c r="C403" s="224" t="s">
        <v>759</v>
      </c>
      <c r="D403" s="174" t="s">
        <v>906</v>
      </c>
      <c r="E403" s="174" t="s">
        <v>24</v>
      </c>
      <c r="F403" s="299">
        <f t="shared" si="75"/>
        <v>7506900</v>
      </c>
      <c r="G403" s="299">
        <f t="shared" si="75"/>
        <v>7506900</v>
      </c>
      <c r="H403" s="299">
        <f t="shared" si="75"/>
        <v>7506900</v>
      </c>
    </row>
    <row r="404" spans="1:8" ht="12.75">
      <c r="A404" s="174" t="s">
        <v>524</v>
      </c>
      <c r="B404" s="236" t="s">
        <v>748</v>
      </c>
      <c r="C404" s="224" t="s">
        <v>759</v>
      </c>
      <c r="D404" s="174" t="s">
        <v>906</v>
      </c>
      <c r="E404" s="174" t="s">
        <v>778</v>
      </c>
      <c r="F404" s="230">
        <v>7506900</v>
      </c>
      <c r="G404" s="230">
        <v>7506900</v>
      </c>
      <c r="H404" s="230">
        <v>7506900</v>
      </c>
    </row>
    <row r="405" spans="1:8" ht="76.5">
      <c r="A405" s="174" t="s">
        <v>525</v>
      </c>
      <c r="B405" s="267" t="s">
        <v>1105</v>
      </c>
      <c r="C405" s="224" t="s">
        <v>1106</v>
      </c>
      <c r="D405" s="174"/>
      <c r="E405" s="174"/>
      <c r="F405" s="230">
        <f aca="true" t="shared" si="76" ref="F405:H408">F406</f>
        <v>42000</v>
      </c>
      <c r="G405" s="230">
        <f t="shared" si="76"/>
        <v>69000</v>
      </c>
      <c r="H405" s="230">
        <f t="shared" si="76"/>
        <v>69000</v>
      </c>
    </row>
    <row r="406" spans="1:8" ht="38.25">
      <c r="A406" s="174" t="s">
        <v>526</v>
      </c>
      <c r="B406" s="232" t="s">
        <v>1278</v>
      </c>
      <c r="C406" s="224" t="s">
        <v>1106</v>
      </c>
      <c r="D406" s="174" t="s">
        <v>183</v>
      </c>
      <c r="E406" s="174"/>
      <c r="F406" s="230">
        <f t="shared" si="76"/>
        <v>42000</v>
      </c>
      <c r="G406" s="230">
        <f t="shared" si="76"/>
        <v>69000</v>
      </c>
      <c r="H406" s="230">
        <f t="shared" si="76"/>
        <v>69000</v>
      </c>
    </row>
    <row r="407" spans="1:8" ht="25.5">
      <c r="A407" s="174" t="s">
        <v>527</v>
      </c>
      <c r="B407" s="232" t="s">
        <v>516</v>
      </c>
      <c r="C407" s="224" t="s">
        <v>1106</v>
      </c>
      <c r="D407" s="174" t="s">
        <v>938</v>
      </c>
      <c r="E407" s="174"/>
      <c r="F407" s="230">
        <f t="shared" si="76"/>
        <v>42000</v>
      </c>
      <c r="G407" s="230">
        <f t="shared" si="76"/>
        <v>69000</v>
      </c>
      <c r="H407" s="230">
        <f t="shared" si="76"/>
        <v>69000</v>
      </c>
    </row>
    <row r="408" spans="1:8" ht="12.75">
      <c r="A408" s="174" t="s">
        <v>314</v>
      </c>
      <c r="B408" s="236" t="s">
        <v>497</v>
      </c>
      <c r="C408" s="224" t="s">
        <v>1106</v>
      </c>
      <c r="D408" s="174" t="s">
        <v>938</v>
      </c>
      <c r="E408" s="174" t="s">
        <v>24</v>
      </c>
      <c r="F408" s="230">
        <f t="shared" si="76"/>
        <v>42000</v>
      </c>
      <c r="G408" s="230">
        <f t="shared" si="76"/>
        <v>69000</v>
      </c>
      <c r="H408" s="230">
        <f t="shared" si="76"/>
        <v>69000</v>
      </c>
    </row>
    <row r="409" spans="1:8" ht="12.75">
      <c r="A409" s="174" t="s">
        <v>315</v>
      </c>
      <c r="B409" s="236" t="s">
        <v>1103</v>
      </c>
      <c r="C409" s="224" t="s">
        <v>1106</v>
      </c>
      <c r="D409" s="174" t="s">
        <v>938</v>
      </c>
      <c r="E409" s="174" t="s">
        <v>1104</v>
      </c>
      <c r="F409" s="230">
        <v>42000</v>
      </c>
      <c r="G409" s="230">
        <v>69000</v>
      </c>
      <c r="H409" s="230">
        <v>69000</v>
      </c>
    </row>
    <row r="410" spans="1:8" s="297" customFormat="1" ht="38.25">
      <c r="A410" s="174" t="s">
        <v>316</v>
      </c>
      <c r="B410" s="238" t="s">
        <v>739</v>
      </c>
      <c r="C410" s="226" t="s">
        <v>99</v>
      </c>
      <c r="D410" s="226"/>
      <c r="E410" s="226"/>
      <c r="F410" s="227">
        <f>F411+F417</f>
        <v>2513529</v>
      </c>
      <c r="G410" s="227">
        <f>G411+G417</f>
        <v>1945873</v>
      </c>
      <c r="H410" s="227">
        <f>H411+H417</f>
        <v>1889464</v>
      </c>
    </row>
    <row r="411" spans="1:8" s="297" customFormat="1" ht="25.5">
      <c r="A411" s="174" t="s">
        <v>744</v>
      </c>
      <c r="B411" s="238" t="s">
        <v>1746</v>
      </c>
      <c r="C411" s="226" t="s">
        <v>100</v>
      </c>
      <c r="D411" s="226"/>
      <c r="E411" s="226"/>
      <c r="F411" s="296">
        <f aca="true" t="shared" si="77" ref="F411:H415">F412</f>
        <v>25000</v>
      </c>
      <c r="G411" s="296">
        <f t="shared" si="77"/>
        <v>25000</v>
      </c>
      <c r="H411" s="296">
        <f t="shared" si="77"/>
        <v>25000</v>
      </c>
    </row>
    <row r="412" spans="1:8" ht="165.75">
      <c r="A412" s="174" t="s">
        <v>317</v>
      </c>
      <c r="B412" s="159" t="s">
        <v>1747</v>
      </c>
      <c r="C412" s="174" t="s">
        <v>101</v>
      </c>
      <c r="D412" s="174"/>
      <c r="E412" s="174"/>
      <c r="F412" s="299">
        <f t="shared" si="77"/>
        <v>25000</v>
      </c>
      <c r="G412" s="299">
        <f t="shared" si="77"/>
        <v>25000</v>
      </c>
      <c r="H412" s="299">
        <f t="shared" si="77"/>
        <v>25000</v>
      </c>
    </row>
    <row r="413" spans="1:8" ht="38.25">
      <c r="A413" s="174" t="s">
        <v>318</v>
      </c>
      <c r="B413" s="232" t="s">
        <v>1278</v>
      </c>
      <c r="C413" s="174" t="s">
        <v>101</v>
      </c>
      <c r="D413" s="174" t="s">
        <v>183</v>
      </c>
      <c r="E413" s="174"/>
      <c r="F413" s="299">
        <f t="shared" si="77"/>
        <v>25000</v>
      </c>
      <c r="G413" s="299">
        <f t="shared" si="77"/>
        <v>25000</v>
      </c>
      <c r="H413" s="299">
        <f t="shared" si="77"/>
        <v>25000</v>
      </c>
    </row>
    <row r="414" spans="1:8" ht="25.5">
      <c r="A414" s="174" t="s">
        <v>319</v>
      </c>
      <c r="B414" s="232" t="s">
        <v>516</v>
      </c>
      <c r="C414" s="174" t="s">
        <v>101</v>
      </c>
      <c r="D414" s="174" t="s">
        <v>938</v>
      </c>
      <c r="E414" s="174"/>
      <c r="F414" s="299">
        <f t="shared" si="77"/>
        <v>25000</v>
      </c>
      <c r="G414" s="299">
        <f t="shared" si="77"/>
        <v>25000</v>
      </c>
      <c r="H414" s="299">
        <f t="shared" si="77"/>
        <v>25000</v>
      </c>
    </row>
    <row r="415" spans="1:8" ht="12.75">
      <c r="A415" s="174" t="s">
        <v>522</v>
      </c>
      <c r="B415" s="236" t="s">
        <v>935</v>
      </c>
      <c r="C415" s="174" t="s">
        <v>101</v>
      </c>
      <c r="D415" s="174" t="s">
        <v>938</v>
      </c>
      <c r="E415" s="174" t="s">
        <v>22</v>
      </c>
      <c r="F415" s="299">
        <f t="shared" si="77"/>
        <v>25000</v>
      </c>
      <c r="G415" s="299">
        <f t="shared" si="77"/>
        <v>25000</v>
      </c>
      <c r="H415" s="299">
        <f t="shared" si="77"/>
        <v>25000</v>
      </c>
    </row>
    <row r="416" spans="1:8" ht="12.75">
      <c r="A416" s="174" t="s">
        <v>320</v>
      </c>
      <c r="B416" s="159" t="s">
        <v>221</v>
      </c>
      <c r="C416" s="174" t="s">
        <v>101</v>
      </c>
      <c r="D416" s="174" t="s">
        <v>938</v>
      </c>
      <c r="E416" s="174" t="s">
        <v>807</v>
      </c>
      <c r="F416" s="230">
        <v>25000</v>
      </c>
      <c r="G416" s="230">
        <v>25000</v>
      </c>
      <c r="H416" s="230">
        <v>25000</v>
      </c>
    </row>
    <row r="417" spans="1:8" s="297" customFormat="1" ht="60" customHeight="1">
      <c r="A417" s="174" t="s">
        <v>1574</v>
      </c>
      <c r="B417" s="238" t="s">
        <v>1748</v>
      </c>
      <c r="C417" s="226" t="s">
        <v>1458</v>
      </c>
      <c r="D417" s="226"/>
      <c r="E417" s="226"/>
      <c r="F417" s="296">
        <f>F418</f>
        <v>2488529</v>
      </c>
      <c r="G417" s="296">
        <f>G418</f>
        <v>1920873</v>
      </c>
      <c r="H417" s="296">
        <f>H418</f>
        <v>1864464</v>
      </c>
    </row>
    <row r="418" spans="1:8" ht="108.75" customHeight="1">
      <c r="A418" s="174" t="s">
        <v>1575</v>
      </c>
      <c r="B418" s="232" t="s">
        <v>1749</v>
      </c>
      <c r="C418" s="174" t="s">
        <v>1459</v>
      </c>
      <c r="D418" s="174"/>
      <c r="E418" s="174"/>
      <c r="F418" s="299">
        <f>F419+F423+F427</f>
        <v>2488529</v>
      </c>
      <c r="G418" s="299">
        <f>G419+G423+G427</f>
        <v>1920873</v>
      </c>
      <c r="H418" s="299">
        <f>H419+H423+H427</f>
        <v>1864464</v>
      </c>
    </row>
    <row r="419" spans="1:8" ht="51">
      <c r="A419" s="174" t="s">
        <v>1576</v>
      </c>
      <c r="B419" s="232" t="s">
        <v>16</v>
      </c>
      <c r="C419" s="174" t="s">
        <v>1459</v>
      </c>
      <c r="D419" s="174" t="s">
        <v>451</v>
      </c>
      <c r="E419" s="174"/>
      <c r="F419" s="299">
        <f aca="true" t="shared" si="78" ref="F419:H421">F420</f>
        <v>2327357</v>
      </c>
      <c r="G419" s="299">
        <f t="shared" si="78"/>
        <v>1810316</v>
      </c>
      <c r="H419" s="299">
        <f t="shared" si="78"/>
        <v>1757071</v>
      </c>
    </row>
    <row r="420" spans="1:8" ht="12.75">
      <c r="A420" s="174" t="s">
        <v>1577</v>
      </c>
      <c r="B420" s="232" t="s">
        <v>17</v>
      </c>
      <c r="C420" s="174" t="s">
        <v>1459</v>
      </c>
      <c r="D420" s="174" t="s">
        <v>460</v>
      </c>
      <c r="E420" s="174"/>
      <c r="F420" s="299">
        <f t="shared" si="78"/>
        <v>2327357</v>
      </c>
      <c r="G420" s="299">
        <f t="shared" si="78"/>
        <v>1810316</v>
      </c>
      <c r="H420" s="299">
        <f t="shared" si="78"/>
        <v>1757071</v>
      </c>
    </row>
    <row r="421" spans="1:8" ht="25.5">
      <c r="A421" s="174" t="s">
        <v>745</v>
      </c>
      <c r="B421" s="159" t="s">
        <v>839</v>
      </c>
      <c r="C421" s="174" t="s">
        <v>1459</v>
      </c>
      <c r="D421" s="174" t="s">
        <v>460</v>
      </c>
      <c r="E421" s="174" t="s">
        <v>437</v>
      </c>
      <c r="F421" s="299">
        <f t="shared" si="78"/>
        <v>2327357</v>
      </c>
      <c r="G421" s="299">
        <f t="shared" si="78"/>
        <v>1810316</v>
      </c>
      <c r="H421" s="299">
        <f t="shared" si="78"/>
        <v>1757071</v>
      </c>
    </row>
    <row r="422" spans="1:8" ht="25.5">
      <c r="A422" s="174" t="s">
        <v>321</v>
      </c>
      <c r="B422" s="159" t="s">
        <v>710</v>
      </c>
      <c r="C422" s="174" t="s">
        <v>1459</v>
      </c>
      <c r="D422" s="174" t="s">
        <v>460</v>
      </c>
      <c r="E422" s="174" t="s">
        <v>910</v>
      </c>
      <c r="F422" s="230">
        <v>2327357</v>
      </c>
      <c r="G422" s="230">
        <v>1810316</v>
      </c>
      <c r="H422" s="230">
        <v>1757071</v>
      </c>
    </row>
    <row r="423" spans="1:8" ht="38.25">
      <c r="A423" s="174" t="s">
        <v>322</v>
      </c>
      <c r="B423" s="232" t="s">
        <v>1278</v>
      </c>
      <c r="C423" s="174" t="s">
        <v>1459</v>
      </c>
      <c r="D423" s="174" t="s">
        <v>183</v>
      </c>
      <c r="E423" s="174"/>
      <c r="F423" s="299">
        <f aca="true" t="shared" si="79" ref="F423:H425">F424</f>
        <v>158172</v>
      </c>
      <c r="G423" s="299">
        <f t="shared" si="79"/>
        <v>107557</v>
      </c>
      <c r="H423" s="299">
        <f t="shared" si="79"/>
        <v>104393</v>
      </c>
    </row>
    <row r="424" spans="1:8" ht="25.5">
      <c r="A424" s="174" t="s">
        <v>323</v>
      </c>
      <c r="B424" s="232" t="s">
        <v>516</v>
      </c>
      <c r="C424" s="174" t="s">
        <v>1459</v>
      </c>
      <c r="D424" s="174" t="s">
        <v>938</v>
      </c>
      <c r="E424" s="174"/>
      <c r="F424" s="299">
        <f t="shared" si="79"/>
        <v>158172</v>
      </c>
      <c r="G424" s="299">
        <f t="shared" si="79"/>
        <v>107557</v>
      </c>
      <c r="H424" s="299">
        <f t="shared" si="79"/>
        <v>104393</v>
      </c>
    </row>
    <row r="425" spans="1:8" ht="25.5">
      <c r="A425" s="174" t="s">
        <v>324</v>
      </c>
      <c r="B425" s="159" t="s">
        <v>839</v>
      </c>
      <c r="C425" s="174" t="s">
        <v>1459</v>
      </c>
      <c r="D425" s="174" t="s">
        <v>938</v>
      </c>
      <c r="E425" s="174" t="s">
        <v>437</v>
      </c>
      <c r="F425" s="299">
        <f t="shared" si="79"/>
        <v>158172</v>
      </c>
      <c r="G425" s="299">
        <f t="shared" si="79"/>
        <v>107557</v>
      </c>
      <c r="H425" s="299">
        <f t="shared" si="79"/>
        <v>104393</v>
      </c>
    </row>
    <row r="426" spans="1:8" ht="25.5">
      <c r="A426" s="174" t="s">
        <v>325</v>
      </c>
      <c r="B426" s="159" t="s">
        <v>710</v>
      </c>
      <c r="C426" s="174" t="s">
        <v>1459</v>
      </c>
      <c r="D426" s="174" t="s">
        <v>938</v>
      </c>
      <c r="E426" s="174" t="s">
        <v>910</v>
      </c>
      <c r="F426" s="230">
        <v>158172</v>
      </c>
      <c r="G426" s="230">
        <v>107557</v>
      </c>
      <c r="H426" s="230">
        <v>104393</v>
      </c>
    </row>
    <row r="427" spans="1:8" ht="12.75">
      <c r="A427" s="174" t="s">
        <v>326</v>
      </c>
      <c r="B427" s="232" t="s">
        <v>53</v>
      </c>
      <c r="C427" s="174" t="s">
        <v>1459</v>
      </c>
      <c r="D427" s="174" t="s">
        <v>52</v>
      </c>
      <c r="E427" s="174"/>
      <c r="F427" s="299">
        <f aca="true" t="shared" si="80" ref="F427:H429">F428</f>
        <v>3000</v>
      </c>
      <c r="G427" s="299">
        <f t="shared" si="80"/>
        <v>3000</v>
      </c>
      <c r="H427" s="299">
        <f t="shared" si="80"/>
        <v>3000</v>
      </c>
    </row>
    <row r="428" spans="1:8" ht="12.75">
      <c r="A428" s="174" t="s">
        <v>327</v>
      </c>
      <c r="B428" s="232" t="s">
        <v>54</v>
      </c>
      <c r="C428" s="174" t="s">
        <v>1459</v>
      </c>
      <c r="D428" s="174" t="s">
        <v>51</v>
      </c>
      <c r="E428" s="174"/>
      <c r="F428" s="299">
        <f t="shared" si="80"/>
        <v>3000</v>
      </c>
      <c r="G428" s="299">
        <f t="shared" si="80"/>
        <v>3000</v>
      </c>
      <c r="H428" s="299">
        <f t="shared" si="80"/>
        <v>3000</v>
      </c>
    </row>
    <row r="429" spans="1:8" ht="25.5">
      <c r="A429" s="174" t="s">
        <v>328</v>
      </c>
      <c r="B429" s="159" t="s">
        <v>839</v>
      </c>
      <c r="C429" s="174" t="s">
        <v>1459</v>
      </c>
      <c r="D429" s="174" t="s">
        <v>51</v>
      </c>
      <c r="E429" s="174" t="s">
        <v>437</v>
      </c>
      <c r="F429" s="299">
        <f t="shared" si="80"/>
        <v>3000</v>
      </c>
      <c r="G429" s="299">
        <f t="shared" si="80"/>
        <v>3000</v>
      </c>
      <c r="H429" s="299">
        <f t="shared" si="80"/>
        <v>3000</v>
      </c>
    </row>
    <row r="430" spans="1:8" ht="25.5">
      <c r="A430" s="174" t="s">
        <v>329</v>
      </c>
      <c r="B430" s="159" t="s">
        <v>710</v>
      </c>
      <c r="C430" s="174" t="s">
        <v>1459</v>
      </c>
      <c r="D430" s="174" t="s">
        <v>51</v>
      </c>
      <c r="E430" s="174" t="s">
        <v>910</v>
      </c>
      <c r="F430" s="230">
        <v>3000</v>
      </c>
      <c r="G430" s="230">
        <v>3000</v>
      </c>
      <c r="H430" s="230">
        <v>3000</v>
      </c>
    </row>
    <row r="431" spans="1:8" s="297" customFormat="1" ht="38.25">
      <c r="A431" s="174" t="s">
        <v>330</v>
      </c>
      <c r="B431" s="298" t="s">
        <v>180</v>
      </c>
      <c r="C431" s="226" t="s">
        <v>115</v>
      </c>
      <c r="D431" s="226"/>
      <c r="E431" s="226"/>
      <c r="F431" s="296">
        <f>F432</f>
        <v>200000</v>
      </c>
      <c r="G431" s="296">
        <f>G432</f>
        <v>200000</v>
      </c>
      <c r="H431" s="296">
        <f>H432</f>
        <v>200000</v>
      </c>
    </row>
    <row r="432" spans="1:8" s="297" customFormat="1" ht="38.25">
      <c r="A432" s="174" t="s">
        <v>331</v>
      </c>
      <c r="B432" s="298" t="s">
        <v>717</v>
      </c>
      <c r="C432" s="226" t="s">
        <v>116</v>
      </c>
      <c r="D432" s="226"/>
      <c r="E432" s="226"/>
      <c r="F432" s="227">
        <f>F433+F438+F443+F448</f>
        <v>200000</v>
      </c>
      <c r="G432" s="227">
        <f>G433+G438+G443+G448</f>
        <v>200000</v>
      </c>
      <c r="H432" s="227">
        <f>H433+H438+H443+H448</f>
        <v>200000</v>
      </c>
    </row>
    <row r="433" spans="1:8" ht="76.5">
      <c r="A433" s="174" t="s">
        <v>332</v>
      </c>
      <c r="B433" s="232" t="s">
        <v>718</v>
      </c>
      <c r="C433" s="224" t="s">
        <v>117</v>
      </c>
      <c r="D433" s="174"/>
      <c r="E433" s="174"/>
      <c r="F433" s="299">
        <f aca="true" t="shared" si="81" ref="F433:H436">F434</f>
        <v>15000</v>
      </c>
      <c r="G433" s="299">
        <f t="shared" si="81"/>
        <v>15000</v>
      </c>
      <c r="H433" s="299">
        <f t="shared" si="81"/>
        <v>15000</v>
      </c>
    </row>
    <row r="434" spans="1:8" ht="38.25">
      <c r="A434" s="174" t="s">
        <v>333</v>
      </c>
      <c r="B434" s="232" t="s">
        <v>1278</v>
      </c>
      <c r="C434" s="224" t="s">
        <v>117</v>
      </c>
      <c r="D434" s="174" t="s">
        <v>183</v>
      </c>
      <c r="E434" s="174"/>
      <c r="F434" s="299">
        <f t="shared" si="81"/>
        <v>15000</v>
      </c>
      <c r="G434" s="299">
        <f t="shared" si="81"/>
        <v>15000</v>
      </c>
      <c r="H434" s="299">
        <f t="shared" si="81"/>
        <v>15000</v>
      </c>
    </row>
    <row r="435" spans="1:8" ht="25.5">
      <c r="A435" s="174" t="s">
        <v>334</v>
      </c>
      <c r="B435" s="232" t="s">
        <v>516</v>
      </c>
      <c r="C435" s="224" t="s">
        <v>117</v>
      </c>
      <c r="D435" s="174" t="s">
        <v>938</v>
      </c>
      <c r="E435" s="174"/>
      <c r="F435" s="299">
        <f t="shared" si="81"/>
        <v>15000</v>
      </c>
      <c r="G435" s="299">
        <f t="shared" si="81"/>
        <v>15000</v>
      </c>
      <c r="H435" s="299">
        <f t="shared" si="81"/>
        <v>15000</v>
      </c>
    </row>
    <row r="436" spans="1:8" ht="12.75">
      <c r="A436" s="174" t="s">
        <v>335</v>
      </c>
      <c r="B436" s="236" t="s">
        <v>634</v>
      </c>
      <c r="C436" s="224" t="s">
        <v>117</v>
      </c>
      <c r="D436" s="174" t="s">
        <v>938</v>
      </c>
      <c r="E436" s="174" t="s">
        <v>23</v>
      </c>
      <c r="F436" s="299">
        <f t="shared" si="81"/>
        <v>15000</v>
      </c>
      <c r="G436" s="299">
        <f t="shared" si="81"/>
        <v>15000</v>
      </c>
      <c r="H436" s="299">
        <f t="shared" si="81"/>
        <v>15000</v>
      </c>
    </row>
    <row r="437" spans="1:8" ht="12.75">
      <c r="A437" s="174" t="s">
        <v>336</v>
      </c>
      <c r="B437" s="271" t="s">
        <v>798</v>
      </c>
      <c r="C437" s="224" t="s">
        <v>117</v>
      </c>
      <c r="D437" s="174" t="s">
        <v>938</v>
      </c>
      <c r="E437" s="174" t="s">
        <v>391</v>
      </c>
      <c r="F437" s="230">
        <v>15000</v>
      </c>
      <c r="G437" s="230">
        <v>15000</v>
      </c>
      <c r="H437" s="230">
        <v>15000</v>
      </c>
    </row>
    <row r="438" spans="1:8" ht="76.5">
      <c r="A438" s="174" t="s">
        <v>337</v>
      </c>
      <c r="B438" s="267" t="s">
        <v>1140</v>
      </c>
      <c r="C438" s="224" t="s">
        <v>1460</v>
      </c>
      <c r="D438" s="174"/>
      <c r="E438" s="174"/>
      <c r="F438" s="299">
        <f aca="true" t="shared" si="82" ref="F438:H441">F439</f>
        <v>85000</v>
      </c>
      <c r="G438" s="299">
        <f t="shared" si="82"/>
        <v>85000</v>
      </c>
      <c r="H438" s="299">
        <f t="shared" si="82"/>
        <v>85000</v>
      </c>
    </row>
    <row r="439" spans="1:8" ht="12.75">
      <c r="A439" s="174" t="s">
        <v>338</v>
      </c>
      <c r="B439" s="232" t="s">
        <v>53</v>
      </c>
      <c r="C439" s="224" t="s">
        <v>1460</v>
      </c>
      <c r="D439" s="174" t="s">
        <v>52</v>
      </c>
      <c r="E439" s="174"/>
      <c r="F439" s="299">
        <f t="shared" si="82"/>
        <v>85000</v>
      </c>
      <c r="G439" s="299">
        <f t="shared" si="82"/>
        <v>85000</v>
      </c>
      <c r="H439" s="299">
        <f t="shared" si="82"/>
        <v>85000</v>
      </c>
    </row>
    <row r="440" spans="1:8" ht="38.25">
      <c r="A440" s="174" t="s">
        <v>339</v>
      </c>
      <c r="B440" s="173" t="s">
        <v>1275</v>
      </c>
      <c r="C440" s="224" t="s">
        <v>1460</v>
      </c>
      <c r="D440" s="174" t="s">
        <v>906</v>
      </c>
      <c r="E440" s="174"/>
      <c r="F440" s="299">
        <f t="shared" si="82"/>
        <v>85000</v>
      </c>
      <c r="G440" s="299">
        <f t="shared" si="82"/>
        <v>85000</v>
      </c>
      <c r="H440" s="299">
        <f t="shared" si="82"/>
        <v>85000</v>
      </c>
    </row>
    <row r="441" spans="1:8" ht="12.75">
      <c r="A441" s="174" t="s">
        <v>340</v>
      </c>
      <c r="B441" s="236" t="s">
        <v>634</v>
      </c>
      <c r="C441" s="224" t="s">
        <v>1460</v>
      </c>
      <c r="D441" s="174" t="s">
        <v>906</v>
      </c>
      <c r="E441" s="174" t="s">
        <v>23</v>
      </c>
      <c r="F441" s="299">
        <f t="shared" si="82"/>
        <v>85000</v>
      </c>
      <c r="G441" s="299">
        <f t="shared" si="82"/>
        <v>85000</v>
      </c>
      <c r="H441" s="299">
        <f t="shared" si="82"/>
        <v>85000</v>
      </c>
    </row>
    <row r="442" spans="1:8" ht="12.75">
      <c r="A442" s="174" t="s">
        <v>341</v>
      </c>
      <c r="B442" s="271" t="s">
        <v>798</v>
      </c>
      <c r="C442" s="224" t="s">
        <v>1460</v>
      </c>
      <c r="D442" s="174" t="s">
        <v>906</v>
      </c>
      <c r="E442" s="174" t="s">
        <v>391</v>
      </c>
      <c r="F442" s="230">
        <v>85000</v>
      </c>
      <c r="G442" s="230">
        <v>85000</v>
      </c>
      <c r="H442" s="230">
        <v>85000</v>
      </c>
    </row>
    <row r="443" spans="1:8" ht="89.25">
      <c r="A443" s="174" t="s">
        <v>342</v>
      </c>
      <c r="B443" s="267" t="s">
        <v>1137</v>
      </c>
      <c r="C443" s="224" t="s">
        <v>1461</v>
      </c>
      <c r="D443" s="174"/>
      <c r="E443" s="174"/>
      <c r="F443" s="299">
        <f aca="true" t="shared" si="83" ref="F443:H446">F444</f>
        <v>25000</v>
      </c>
      <c r="G443" s="299">
        <f t="shared" si="83"/>
        <v>25000</v>
      </c>
      <c r="H443" s="299">
        <f t="shared" si="83"/>
        <v>25000</v>
      </c>
    </row>
    <row r="444" spans="1:8" ht="12.75">
      <c r="A444" s="174" t="s">
        <v>343</v>
      </c>
      <c r="B444" s="232" t="s">
        <v>53</v>
      </c>
      <c r="C444" s="224" t="s">
        <v>1461</v>
      </c>
      <c r="D444" s="174" t="s">
        <v>52</v>
      </c>
      <c r="E444" s="174"/>
      <c r="F444" s="299">
        <f t="shared" si="83"/>
        <v>25000</v>
      </c>
      <c r="G444" s="299">
        <f t="shared" si="83"/>
        <v>25000</v>
      </c>
      <c r="H444" s="299">
        <f t="shared" si="83"/>
        <v>25000</v>
      </c>
    </row>
    <row r="445" spans="1:8" ht="38.25">
      <c r="A445" s="174" t="s">
        <v>528</v>
      </c>
      <c r="B445" s="173" t="s">
        <v>1275</v>
      </c>
      <c r="C445" s="224" t="s">
        <v>1461</v>
      </c>
      <c r="D445" s="174" t="s">
        <v>906</v>
      </c>
      <c r="E445" s="174"/>
      <c r="F445" s="299">
        <f t="shared" si="83"/>
        <v>25000</v>
      </c>
      <c r="G445" s="299">
        <f t="shared" si="83"/>
        <v>25000</v>
      </c>
      <c r="H445" s="299">
        <f t="shared" si="83"/>
        <v>25000</v>
      </c>
    </row>
    <row r="446" spans="1:8" ht="12.75">
      <c r="A446" s="174" t="s">
        <v>529</v>
      </c>
      <c r="B446" s="236" t="s">
        <v>634</v>
      </c>
      <c r="C446" s="224" t="s">
        <v>1461</v>
      </c>
      <c r="D446" s="174" t="s">
        <v>906</v>
      </c>
      <c r="E446" s="174" t="s">
        <v>23</v>
      </c>
      <c r="F446" s="299">
        <f t="shared" si="83"/>
        <v>25000</v>
      </c>
      <c r="G446" s="299">
        <f t="shared" si="83"/>
        <v>25000</v>
      </c>
      <c r="H446" s="299">
        <f t="shared" si="83"/>
        <v>25000</v>
      </c>
    </row>
    <row r="447" spans="1:8" ht="12.75">
      <c r="A447" s="174" t="s">
        <v>530</v>
      </c>
      <c r="B447" s="271" t="s">
        <v>798</v>
      </c>
      <c r="C447" s="224" t="s">
        <v>1461</v>
      </c>
      <c r="D447" s="174" t="s">
        <v>906</v>
      </c>
      <c r="E447" s="174" t="s">
        <v>391</v>
      </c>
      <c r="F447" s="230">
        <v>25000</v>
      </c>
      <c r="G447" s="230">
        <v>25000</v>
      </c>
      <c r="H447" s="230">
        <v>25000</v>
      </c>
    </row>
    <row r="448" spans="1:8" ht="89.25">
      <c r="A448" s="174" t="s">
        <v>1578</v>
      </c>
      <c r="B448" s="267" t="s">
        <v>1141</v>
      </c>
      <c r="C448" s="224" t="s">
        <v>118</v>
      </c>
      <c r="D448" s="174"/>
      <c r="E448" s="174"/>
      <c r="F448" s="299">
        <f aca="true" t="shared" si="84" ref="F448:H451">F449</f>
        <v>75000</v>
      </c>
      <c r="G448" s="299">
        <f t="shared" si="84"/>
        <v>75000</v>
      </c>
      <c r="H448" s="299">
        <f t="shared" si="84"/>
        <v>75000</v>
      </c>
    </row>
    <row r="449" spans="1:8" ht="12.75">
      <c r="A449" s="174" t="s">
        <v>1579</v>
      </c>
      <c r="B449" s="232" t="s">
        <v>53</v>
      </c>
      <c r="C449" s="224" t="s">
        <v>118</v>
      </c>
      <c r="D449" s="174" t="s">
        <v>52</v>
      </c>
      <c r="E449" s="174"/>
      <c r="F449" s="299">
        <f t="shared" si="84"/>
        <v>75000</v>
      </c>
      <c r="G449" s="299">
        <f t="shared" si="84"/>
        <v>75000</v>
      </c>
      <c r="H449" s="299">
        <f t="shared" si="84"/>
        <v>75000</v>
      </c>
    </row>
    <row r="450" spans="1:8" ht="38.25">
      <c r="A450" s="174" t="s">
        <v>1580</v>
      </c>
      <c r="B450" s="173" t="s">
        <v>1275</v>
      </c>
      <c r="C450" s="224" t="s">
        <v>118</v>
      </c>
      <c r="D450" s="174" t="s">
        <v>906</v>
      </c>
      <c r="E450" s="174"/>
      <c r="F450" s="299">
        <f t="shared" si="84"/>
        <v>75000</v>
      </c>
      <c r="G450" s="299">
        <f t="shared" si="84"/>
        <v>75000</v>
      </c>
      <c r="H450" s="299">
        <f t="shared" si="84"/>
        <v>75000</v>
      </c>
    </row>
    <row r="451" spans="1:8" ht="12.75">
      <c r="A451" s="174" t="s">
        <v>1581</v>
      </c>
      <c r="B451" s="236" t="s">
        <v>634</v>
      </c>
      <c r="C451" s="224" t="s">
        <v>118</v>
      </c>
      <c r="D451" s="174" t="s">
        <v>906</v>
      </c>
      <c r="E451" s="174" t="s">
        <v>23</v>
      </c>
      <c r="F451" s="299">
        <f t="shared" si="84"/>
        <v>75000</v>
      </c>
      <c r="G451" s="299">
        <f t="shared" si="84"/>
        <v>75000</v>
      </c>
      <c r="H451" s="299">
        <f t="shared" si="84"/>
        <v>75000</v>
      </c>
    </row>
    <row r="452" spans="1:8" ht="12.75">
      <c r="A452" s="174" t="s">
        <v>1582</v>
      </c>
      <c r="B452" s="271" t="s">
        <v>798</v>
      </c>
      <c r="C452" s="224" t="s">
        <v>118</v>
      </c>
      <c r="D452" s="174" t="s">
        <v>906</v>
      </c>
      <c r="E452" s="174" t="s">
        <v>391</v>
      </c>
      <c r="F452" s="230">
        <v>75000</v>
      </c>
      <c r="G452" s="230">
        <v>75000</v>
      </c>
      <c r="H452" s="230">
        <v>75000</v>
      </c>
    </row>
    <row r="453" spans="1:8" s="297" customFormat="1" ht="25.5">
      <c r="A453" s="174" t="s">
        <v>344</v>
      </c>
      <c r="B453" s="272" t="s">
        <v>72</v>
      </c>
      <c r="C453" s="226" t="s">
        <v>109</v>
      </c>
      <c r="D453" s="226"/>
      <c r="E453" s="226"/>
      <c r="F453" s="296">
        <f>F454+F465</f>
        <v>15745000</v>
      </c>
      <c r="G453" s="296">
        <f>G454+G465</f>
        <v>15745000</v>
      </c>
      <c r="H453" s="296">
        <f>H454+H465</f>
        <v>15745000</v>
      </c>
    </row>
    <row r="454" spans="1:8" s="297" customFormat="1" ht="25.5">
      <c r="A454" s="174" t="s">
        <v>345</v>
      </c>
      <c r="B454" s="238" t="s">
        <v>177</v>
      </c>
      <c r="C454" s="226" t="s">
        <v>110</v>
      </c>
      <c r="D454" s="226"/>
      <c r="E454" s="226"/>
      <c r="F454" s="296">
        <f>F455+F460</f>
        <v>15725000</v>
      </c>
      <c r="G454" s="296">
        <f>G455+G460</f>
        <v>15725000</v>
      </c>
      <c r="H454" s="296">
        <f>H455+H460</f>
        <v>15725000</v>
      </c>
    </row>
    <row r="455" spans="1:8" ht="89.25">
      <c r="A455" s="174" t="s">
        <v>346</v>
      </c>
      <c r="B455" s="267" t="s">
        <v>176</v>
      </c>
      <c r="C455" s="224" t="s">
        <v>111</v>
      </c>
      <c r="D455" s="174"/>
      <c r="E455" s="174"/>
      <c r="F455" s="299">
        <f aca="true" t="shared" si="85" ref="F455:H458">F456</f>
        <v>2013000</v>
      </c>
      <c r="G455" s="299">
        <f t="shared" si="85"/>
        <v>2013000</v>
      </c>
      <c r="H455" s="299">
        <f t="shared" si="85"/>
        <v>2013000</v>
      </c>
    </row>
    <row r="456" spans="1:8" ht="12.75">
      <c r="A456" s="174" t="s">
        <v>347</v>
      </c>
      <c r="B456" s="232" t="s">
        <v>53</v>
      </c>
      <c r="C456" s="224" t="s">
        <v>111</v>
      </c>
      <c r="D456" s="174" t="s">
        <v>52</v>
      </c>
      <c r="E456" s="174"/>
      <c r="F456" s="299">
        <f t="shared" si="85"/>
        <v>2013000</v>
      </c>
      <c r="G456" s="299">
        <f t="shared" si="85"/>
        <v>2013000</v>
      </c>
      <c r="H456" s="299">
        <f t="shared" si="85"/>
        <v>2013000</v>
      </c>
    </row>
    <row r="457" spans="1:8" ht="38.25">
      <c r="A457" s="174" t="s">
        <v>348</v>
      </c>
      <c r="B457" s="173" t="s">
        <v>1275</v>
      </c>
      <c r="C457" s="224" t="s">
        <v>111</v>
      </c>
      <c r="D457" s="174" t="s">
        <v>906</v>
      </c>
      <c r="E457" s="174"/>
      <c r="F457" s="299">
        <f t="shared" si="85"/>
        <v>2013000</v>
      </c>
      <c r="G457" s="299">
        <f t="shared" si="85"/>
        <v>2013000</v>
      </c>
      <c r="H457" s="299">
        <f t="shared" si="85"/>
        <v>2013000</v>
      </c>
    </row>
    <row r="458" spans="1:8" ht="12.75">
      <c r="A458" s="174" t="s">
        <v>641</v>
      </c>
      <c r="B458" s="236" t="s">
        <v>634</v>
      </c>
      <c r="C458" s="224" t="s">
        <v>111</v>
      </c>
      <c r="D458" s="174" t="s">
        <v>906</v>
      </c>
      <c r="E458" s="174" t="s">
        <v>23</v>
      </c>
      <c r="F458" s="299">
        <f t="shared" si="85"/>
        <v>2013000</v>
      </c>
      <c r="G458" s="299">
        <f t="shared" si="85"/>
        <v>2013000</v>
      </c>
      <c r="H458" s="299">
        <f t="shared" si="85"/>
        <v>2013000</v>
      </c>
    </row>
    <row r="459" spans="1:8" ht="12.75">
      <c r="A459" s="174" t="s">
        <v>531</v>
      </c>
      <c r="B459" s="236" t="s">
        <v>1048</v>
      </c>
      <c r="C459" s="224" t="s">
        <v>111</v>
      </c>
      <c r="D459" s="174" t="s">
        <v>906</v>
      </c>
      <c r="E459" s="174" t="s">
        <v>390</v>
      </c>
      <c r="F459" s="230">
        <v>2013000</v>
      </c>
      <c r="G459" s="230">
        <v>2013000</v>
      </c>
      <c r="H459" s="230">
        <v>2013000</v>
      </c>
    </row>
    <row r="460" spans="1:8" ht="114.75">
      <c r="A460" s="174" t="s">
        <v>532</v>
      </c>
      <c r="B460" s="267" t="s">
        <v>1135</v>
      </c>
      <c r="C460" s="224" t="s">
        <v>112</v>
      </c>
      <c r="D460" s="174"/>
      <c r="E460" s="174"/>
      <c r="F460" s="299">
        <f aca="true" t="shared" si="86" ref="F460:H463">F461</f>
        <v>13712000</v>
      </c>
      <c r="G460" s="299">
        <f t="shared" si="86"/>
        <v>13712000</v>
      </c>
      <c r="H460" s="299">
        <f t="shared" si="86"/>
        <v>13712000</v>
      </c>
    </row>
    <row r="461" spans="1:8" ht="12.75">
      <c r="A461" s="174" t="s">
        <v>533</v>
      </c>
      <c r="B461" s="232" t="s">
        <v>53</v>
      </c>
      <c r="C461" s="224" t="s">
        <v>112</v>
      </c>
      <c r="D461" s="174" t="s">
        <v>52</v>
      </c>
      <c r="E461" s="174"/>
      <c r="F461" s="299">
        <f t="shared" si="86"/>
        <v>13712000</v>
      </c>
      <c r="G461" s="299">
        <f t="shared" si="86"/>
        <v>13712000</v>
      </c>
      <c r="H461" s="299">
        <f t="shared" si="86"/>
        <v>13712000</v>
      </c>
    </row>
    <row r="462" spans="1:8" ht="38.25">
      <c r="A462" s="174" t="s">
        <v>534</v>
      </c>
      <c r="B462" s="173" t="s">
        <v>1275</v>
      </c>
      <c r="C462" s="224" t="s">
        <v>112</v>
      </c>
      <c r="D462" s="174" t="s">
        <v>906</v>
      </c>
      <c r="E462" s="174"/>
      <c r="F462" s="299">
        <f t="shared" si="86"/>
        <v>13712000</v>
      </c>
      <c r="G462" s="299">
        <f t="shared" si="86"/>
        <v>13712000</v>
      </c>
      <c r="H462" s="299">
        <f t="shared" si="86"/>
        <v>13712000</v>
      </c>
    </row>
    <row r="463" spans="1:8" ht="12.75">
      <c r="A463" s="174" t="s">
        <v>535</v>
      </c>
      <c r="B463" s="236" t="s">
        <v>634</v>
      </c>
      <c r="C463" s="224" t="s">
        <v>112</v>
      </c>
      <c r="D463" s="174" t="s">
        <v>906</v>
      </c>
      <c r="E463" s="174" t="s">
        <v>23</v>
      </c>
      <c r="F463" s="299">
        <f t="shared" si="86"/>
        <v>13712000</v>
      </c>
      <c r="G463" s="299">
        <f t="shared" si="86"/>
        <v>13712000</v>
      </c>
      <c r="H463" s="299">
        <f t="shared" si="86"/>
        <v>13712000</v>
      </c>
    </row>
    <row r="464" spans="1:8" ht="12.75">
      <c r="A464" s="174" t="s">
        <v>536</v>
      </c>
      <c r="B464" s="236" t="s">
        <v>1048</v>
      </c>
      <c r="C464" s="224" t="s">
        <v>112</v>
      </c>
      <c r="D464" s="174" t="s">
        <v>906</v>
      </c>
      <c r="E464" s="174" t="s">
        <v>390</v>
      </c>
      <c r="F464" s="230">
        <v>13712000</v>
      </c>
      <c r="G464" s="230">
        <v>13712000</v>
      </c>
      <c r="H464" s="230">
        <v>13712000</v>
      </c>
    </row>
    <row r="465" spans="1:8" s="297" customFormat="1" ht="25.5">
      <c r="A465" s="174" t="s">
        <v>349</v>
      </c>
      <c r="B465" s="272" t="s">
        <v>785</v>
      </c>
      <c r="C465" s="255" t="s">
        <v>1282</v>
      </c>
      <c r="D465" s="226"/>
      <c r="E465" s="226"/>
      <c r="F465" s="227">
        <f>F466+F471</f>
        <v>20000</v>
      </c>
      <c r="G465" s="227">
        <f>G466+G471</f>
        <v>20000</v>
      </c>
      <c r="H465" s="227">
        <f>H466+H471</f>
        <v>20000</v>
      </c>
    </row>
    <row r="466" spans="1:8" ht="76.5">
      <c r="A466" s="174" t="s">
        <v>350</v>
      </c>
      <c r="B466" s="232" t="s">
        <v>704</v>
      </c>
      <c r="C466" s="224" t="s">
        <v>1283</v>
      </c>
      <c r="D466" s="174"/>
      <c r="E466" s="174"/>
      <c r="F466" s="299">
        <f aca="true" t="shared" si="87" ref="F466:H469">F467</f>
        <v>15000</v>
      </c>
      <c r="G466" s="299">
        <f t="shared" si="87"/>
        <v>15000</v>
      </c>
      <c r="H466" s="299">
        <f t="shared" si="87"/>
        <v>15000</v>
      </c>
    </row>
    <row r="467" spans="1:8" ht="38.25">
      <c r="A467" s="174" t="s">
        <v>351</v>
      </c>
      <c r="B467" s="232" t="s">
        <v>1278</v>
      </c>
      <c r="C467" s="224" t="s">
        <v>1283</v>
      </c>
      <c r="D467" s="174" t="s">
        <v>183</v>
      </c>
      <c r="E467" s="174"/>
      <c r="F467" s="299">
        <f t="shared" si="87"/>
        <v>15000</v>
      </c>
      <c r="G467" s="299">
        <f t="shared" si="87"/>
        <v>15000</v>
      </c>
      <c r="H467" s="299">
        <f t="shared" si="87"/>
        <v>15000</v>
      </c>
    </row>
    <row r="468" spans="1:8" ht="25.5">
      <c r="A468" s="174" t="s">
        <v>352</v>
      </c>
      <c r="B468" s="232" t="s">
        <v>516</v>
      </c>
      <c r="C468" s="224" t="s">
        <v>1283</v>
      </c>
      <c r="D468" s="174" t="s">
        <v>938</v>
      </c>
      <c r="E468" s="174"/>
      <c r="F468" s="299">
        <f t="shared" si="87"/>
        <v>15000</v>
      </c>
      <c r="G468" s="299">
        <f t="shared" si="87"/>
        <v>15000</v>
      </c>
      <c r="H468" s="299">
        <f t="shared" si="87"/>
        <v>15000</v>
      </c>
    </row>
    <row r="469" spans="1:8" ht="12.75">
      <c r="A469" s="174" t="s">
        <v>353</v>
      </c>
      <c r="B469" s="232" t="s">
        <v>601</v>
      </c>
      <c r="C469" s="224" t="s">
        <v>1283</v>
      </c>
      <c r="D469" s="174" t="s">
        <v>938</v>
      </c>
      <c r="E469" s="174" t="s">
        <v>25</v>
      </c>
      <c r="F469" s="299">
        <f t="shared" si="87"/>
        <v>15000</v>
      </c>
      <c r="G469" s="299">
        <f t="shared" si="87"/>
        <v>15000</v>
      </c>
      <c r="H469" s="299">
        <f t="shared" si="87"/>
        <v>15000</v>
      </c>
    </row>
    <row r="470" spans="1:8" ht="12.75">
      <c r="A470" s="174" t="s">
        <v>354</v>
      </c>
      <c r="B470" s="232" t="s">
        <v>416</v>
      </c>
      <c r="C470" s="224" t="s">
        <v>1283</v>
      </c>
      <c r="D470" s="174" t="s">
        <v>938</v>
      </c>
      <c r="E470" s="174" t="s">
        <v>395</v>
      </c>
      <c r="F470" s="230">
        <v>15000</v>
      </c>
      <c r="G470" s="230">
        <v>15000</v>
      </c>
      <c r="H470" s="230">
        <v>15000</v>
      </c>
    </row>
    <row r="471" spans="1:8" ht="76.5">
      <c r="A471" s="174" t="s">
        <v>355</v>
      </c>
      <c r="B471" s="232" t="s">
        <v>705</v>
      </c>
      <c r="C471" s="224" t="s">
        <v>1284</v>
      </c>
      <c r="D471" s="174"/>
      <c r="E471" s="174"/>
      <c r="F471" s="299">
        <f aca="true" t="shared" si="88" ref="F471:H474">F472</f>
        <v>5000</v>
      </c>
      <c r="G471" s="299">
        <f t="shared" si="88"/>
        <v>5000</v>
      </c>
      <c r="H471" s="299">
        <f t="shared" si="88"/>
        <v>5000</v>
      </c>
    </row>
    <row r="472" spans="1:8" ht="38.25">
      <c r="A472" s="174" t="s">
        <v>356</v>
      </c>
      <c r="B472" s="232" t="s">
        <v>1278</v>
      </c>
      <c r="C472" s="224" t="s">
        <v>1284</v>
      </c>
      <c r="D472" s="174" t="s">
        <v>183</v>
      </c>
      <c r="E472" s="174"/>
      <c r="F472" s="299">
        <f t="shared" si="88"/>
        <v>5000</v>
      </c>
      <c r="G472" s="299">
        <f t="shared" si="88"/>
        <v>5000</v>
      </c>
      <c r="H472" s="299">
        <f t="shared" si="88"/>
        <v>5000</v>
      </c>
    </row>
    <row r="473" spans="1:8" ht="25.5">
      <c r="A473" s="174" t="s">
        <v>357</v>
      </c>
      <c r="B473" s="232" t="s">
        <v>516</v>
      </c>
      <c r="C473" s="224" t="s">
        <v>1284</v>
      </c>
      <c r="D473" s="174" t="s">
        <v>938</v>
      </c>
      <c r="E473" s="174"/>
      <c r="F473" s="299">
        <f t="shared" si="88"/>
        <v>5000</v>
      </c>
      <c r="G473" s="299">
        <f t="shared" si="88"/>
        <v>5000</v>
      </c>
      <c r="H473" s="299">
        <f t="shared" si="88"/>
        <v>5000</v>
      </c>
    </row>
    <row r="474" spans="1:8" ht="12.75">
      <c r="A474" s="174" t="s">
        <v>358</v>
      </c>
      <c r="B474" s="232" t="s">
        <v>601</v>
      </c>
      <c r="C474" s="224" t="s">
        <v>1284</v>
      </c>
      <c r="D474" s="174" t="s">
        <v>938</v>
      </c>
      <c r="E474" s="174" t="s">
        <v>25</v>
      </c>
      <c r="F474" s="299">
        <f t="shared" si="88"/>
        <v>5000</v>
      </c>
      <c r="G474" s="299">
        <f t="shared" si="88"/>
        <v>5000</v>
      </c>
      <c r="H474" s="299">
        <f t="shared" si="88"/>
        <v>5000</v>
      </c>
    </row>
    <row r="475" spans="1:8" ht="12.75">
      <c r="A475" s="174" t="s">
        <v>359</v>
      </c>
      <c r="B475" s="232" t="s">
        <v>416</v>
      </c>
      <c r="C475" s="224" t="s">
        <v>1284</v>
      </c>
      <c r="D475" s="174" t="s">
        <v>938</v>
      </c>
      <c r="E475" s="174" t="s">
        <v>395</v>
      </c>
      <c r="F475" s="230">
        <v>5000</v>
      </c>
      <c r="G475" s="230">
        <v>5000</v>
      </c>
      <c r="H475" s="230">
        <v>5000</v>
      </c>
    </row>
    <row r="476" spans="1:8" s="297" customFormat="1" ht="25.5">
      <c r="A476" s="174" t="s">
        <v>537</v>
      </c>
      <c r="B476" s="238" t="s">
        <v>43</v>
      </c>
      <c r="C476" s="226" t="s">
        <v>90</v>
      </c>
      <c r="D476" s="226"/>
      <c r="E476" s="226"/>
      <c r="F476" s="296">
        <f>F477+F557</f>
        <v>25395742</v>
      </c>
      <c r="G476" s="296">
        <f>G477+G557</f>
        <v>20810444</v>
      </c>
      <c r="H476" s="296">
        <f>H477+H557</f>
        <v>18667745</v>
      </c>
    </row>
    <row r="477" spans="1:8" ht="12.75">
      <c r="A477" s="174" t="s">
        <v>538</v>
      </c>
      <c r="B477" s="159" t="s">
        <v>985</v>
      </c>
      <c r="C477" s="224" t="s">
        <v>91</v>
      </c>
      <c r="D477" s="174"/>
      <c r="E477" s="174"/>
      <c r="F477" s="299">
        <f>F492+F506+F519+F501+F542+F483+F537+F524+F547+F478+F552</f>
        <v>24527542</v>
      </c>
      <c r="G477" s="299">
        <f>G492+G506+G519+G501+G542+G483+G537+G524+G547+G478+G552</f>
        <v>19910644</v>
      </c>
      <c r="H477" s="299">
        <f>H492+H506+H519+H501+H542+H483+H537+H524+H547+H478+H552</f>
        <v>18477845</v>
      </c>
    </row>
    <row r="478" spans="1:8" ht="63.75">
      <c r="A478" s="174" t="s">
        <v>360</v>
      </c>
      <c r="B478" s="159" t="s">
        <v>1321</v>
      </c>
      <c r="C478" s="224" t="s">
        <v>1322</v>
      </c>
      <c r="D478" s="224"/>
      <c r="E478" s="174"/>
      <c r="F478" s="299">
        <f aca="true" t="shared" si="89" ref="F478:H481">F479</f>
        <v>1800</v>
      </c>
      <c r="G478" s="299">
        <f t="shared" si="89"/>
        <v>2900</v>
      </c>
      <c r="H478" s="299">
        <f t="shared" si="89"/>
        <v>0</v>
      </c>
    </row>
    <row r="479" spans="1:8" ht="38.25">
      <c r="A479" s="174" t="s">
        <v>361</v>
      </c>
      <c r="B479" s="232" t="s">
        <v>1278</v>
      </c>
      <c r="C479" s="224" t="s">
        <v>1322</v>
      </c>
      <c r="D479" s="174" t="s">
        <v>183</v>
      </c>
      <c r="E479" s="174"/>
      <c r="F479" s="299">
        <f t="shared" si="89"/>
        <v>1800</v>
      </c>
      <c r="G479" s="299">
        <f t="shared" si="89"/>
        <v>2900</v>
      </c>
      <c r="H479" s="299">
        <f t="shared" si="89"/>
        <v>0</v>
      </c>
    </row>
    <row r="480" spans="1:8" ht="25.5">
      <c r="A480" s="174" t="s">
        <v>595</v>
      </c>
      <c r="B480" s="232" t="s">
        <v>516</v>
      </c>
      <c r="C480" s="224" t="s">
        <v>1322</v>
      </c>
      <c r="D480" s="174" t="s">
        <v>938</v>
      </c>
      <c r="E480" s="174"/>
      <c r="F480" s="299">
        <f t="shared" si="89"/>
        <v>1800</v>
      </c>
      <c r="G480" s="299">
        <f t="shared" si="89"/>
        <v>2900</v>
      </c>
      <c r="H480" s="299">
        <f t="shared" si="89"/>
        <v>0</v>
      </c>
    </row>
    <row r="481" spans="1:8" ht="12.75">
      <c r="A481" s="174" t="s">
        <v>596</v>
      </c>
      <c r="B481" s="236" t="s">
        <v>935</v>
      </c>
      <c r="C481" s="224" t="s">
        <v>1322</v>
      </c>
      <c r="D481" s="174" t="s">
        <v>938</v>
      </c>
      <c r="E481" s="174" t="s">
        <v>22</v>
      </c>
      <c r="F481" s="299">
        <f t="shared" si="89"/>
        <v>1800</v>
      </c>
      <c r="G481" s="299">
        <f t="shared" si="89"/>
        <v>2900</v>
      </c>
      <c r="H481" s="299">
        <f t="shared" si="89"/>
        <v>0</v>
      </c>
    </row>
    <row r="482" spans="1:8" ht="12.75">
      <c r="A482" s="174" t="s">
        <v>597</v>
      </c>
      <c r="B482" s="232" t="s">
        <v>1319</v>
      </c>
      <c r="C482" s="224" t="s">
        <v>1322</v>
      </c>
      <c r="D482" s="174" t="s">
        <v>938</v>
      </c>
      <c r="E482" s="174" t="s">
        <v>1320</v>
      </c>
      <c r="F482" s="230">
        <v>1800</v>
      </c>
      <c r="G482" s="230">
        <v>2900</v>
      </c>
      <c r="H482" s="230">
        <v>0</v>
      </c>
    </row>
    <row r="483" spans="1:8" ht="76.5">
      <c r="A483" s="174" t="s">
        <v>598</v>
      </c>
      <c r="B483" s="232" t="s">
        <v>1095</v>
      </c>
      <c r="C483" s="224" t="s">
        <v>102</v>
      </c>
      <c r="D483" s="174"/>
      <c r="E483" s="174"/>
      <c r="F483" s="299">
        <f>F484+F488</f>
        <v>60500</v>
      </c>
      <c r="G483" s="299">
        <f>G484+G488</f>
        <v>60500</v>
      </c>
      <c r="H483" s="299">
        <f>H484+H488</f>
        <v>60500</v>
      </c>
    </row>
    <row r="484" spans="1:8" ht="51">
      <c r="A484" s="174" t="s">
        <v>599</v>
      </c>
      <c r="B484" s="232" t="s">
        <v>16</v>
      </c>
      <c r="C484" s="224" t="s">
        <v>102</v>
      </c>
      <c r="D484" s="174" t="s">
        <v>451</v>
      </c>
      <c r="E484" s="174"/>
      <c r="F484" s="299">
        <f aca="true" t="shared" si="90" ref="F484:H486">F485</f>
        <v>57200</v>
      </c>
      <c r="G484" s="299">
        <f t="shared" si="90"/>
        <v>57200</v>
      </c>
      <c r="H484" s="299">
        <f t="shared" si="90"/>
        <v>57200</v>
      </c>
    </row>
    <row r="485" spans="1:8" ht="25.5">
      <c r="A485" s="174" t="s">
        <v>362</v>
      </c>
      <c r="B485" s="232" t="s">
        <v>50</v>
      </c>
      <c r="C485" s="224" t="s">
        <v>102</v>
      </c>
      <c r="D485" s="174" t="s">
        <v>468</v>
      </c>
      <c r="E485" s="174"/>
      <c r="F485" s="299">
        <f t="shared" si="90"/>
        <v>57200</v>
      </c>
      <c r="G485" s="299">
        <f t="shared" si="90"/>
        <v>57200</v>
      </c>
      <c r="H485" s="299">
        <f t="shared" si="90"/>
        <v>57200</v>
      </c>
    </row>
    <row r="486" spans="1:8" ht="12.75">
      <c r="A486" s="174" t="s">
        <v>363</v>
      </c>
      <c r="B486" s="236" t="s">
        <v>935</v>
      </c>
      <c r="C486" s="224" t="s">
        <v>102</v>
      </c>
      <c r="D486" s="174" t="s">
        <v>468</v>
      </c>
      <c r="E486" s="174" t="s">
        <v>22</v>
      </c>
      <c r="F486" s="299">
        <f t="shared" si="90"/>
        <v>57200</v>
      </c>
      <c r="G486" s="299">
        <f t="shared" si="90"/>
        <v>57200</v>
      </c>
      <c r="H486" s="299">
        <f t="shared" si="90"/>
        <v>57200</v>
      </c>
    </row>
    <row r="487" spans="1:8" ht="12.75">
      <c r="A487" s="174" t="s">
        <v>364</v>
      </c>
      <c r="B487" s="159" t="s">
        <v>221</v>
      </c>
      <c r="C487" s="224" t="s">
        <v>102</v>
      </c>
      <c r="D487" s="174" t="s">
        <v>468</v>
      </c>
      <c r="E487" s="174" t="s">
        <v>807</v>
      </c>
      <c r="F487" s="230">
        <v>57200</v>
      </c>
      <c r="G487" s="230">
        <v>57200</v>
      </c>
      <c r="H487" s="230">
        <v>57200</v>
      </c>
    </row>
    <row r="488" spans="1:8" ht="38.25">
      <c r="A488" s="174" t="s">
        <v>365</v>
      </c>
      <c r="B488" s="232" t="s">
        <v>1278</v>
      </c>
      <c r="C488" s="224" t="s">
        <v>102</v>
      </c>
      <c r="D488" s="174" t="s">
        <v>183</v>
      </c>
      <c r="E488" s="174"/>
      <c r="F488" s="299">
        <f aca="true" t="shared" si="91" ref="F488:H490">F489</f>
        <v>3300</v>
      </c>
      <c r="G488" s="299">
        <f t="shared" si="91"/>
        <v>3300</v>
      </c>
      <c r="H488" s="299">
        <f t="shared" si="91"/>
        <v>3300</v>
      </c>
    </row>
    <row r="489" spans="1:8" ht="25.5">
      <c r="A489" s="174" t="s">
        <v>366</v>
      </c>
      <c r="B489" s="232" t="s">
        <v>516</v>
      </c>
      <c r="C489" s="224" t="s">
        <v>102</v>
      </c>
      <c r="D489" s="174" t="s">
        <v>938</v>
      </c>
      <c r="E489" s="174"/>
      <c r="F489" s="299">
        <f t="shared" si="91"/>
        <v>3300</v>
      </c>
      <c r="G489" s="299">
        <f t="shared" si="91"/>
        <v>3300</v>
      </c>
      <c r="H489" s="299">
        <f t="shared" si="91"/>
        <v>3300</v>
      </c>
    </row>
    <row r="490" spans="1:8" ht="12.75">
      <c r="A490" s="174" t="s">
        <v>367</v>
      </c>
      <c r="B490" s="236" t="s">
        <v>935</v>
      </c>
      <c r="C490" s="224" t="s">
        <v>102</v>
      </c>
      <c r="D490" s="174" t="s">
        <v>938</v>
      </c>
      <c r="E490" s="174" t="s">
        <v>22</v>
      </c>
      <c r="F490" s="299">
        <f t="shared" si="91"/>
        <v>3300</v>
      </c>
      <c r="G490" s="299">
        <f t="shared" si="91"/>
        <v>3300</v>
      </c>
      <c r="H490" s="299">
        <f t="shared" si="91"/>
        <v>3300</v>
      </c>
    </row>
    <row r="491" spans="1:8" ht="12.75">
      <c r="A491" s="174" t="s">
        <v>368</v>
      </c>
      <c r="B491" s="159" t="s">
        <v>221</v>
      </c>
      <c r="C491" s="224" t="s">
        <v>102</v>
      </c>
      <c r="D491" s="174" t="s">
        <v>938</v>
      </c>
      <c r="E491" s="174" t="s">
        <v>807</v>
      </c>
      <c r="F491" s="230">
        <v>3300</v>
      </c>
      <c r="G491" s="230">
        <v>3300</v>
      </c>
      <c r="H491" s="230">
        <v>3300</v>
      </c>
    </row>
    <row r="492" spans="1:8" ht="63.75">
      <c r="A492" s="174" t="s">
        <v>369</v>
      </c>
      <c r="B492" s="264" t="s">
        <v>1094</v>
      </c>
      <c r="C492" s="265" t="s">
        <v>92</v>
      </c>
      <c r="D492" s="174"/>
      <c r="E492" s="174"/>
      <c r="F492" s="299">
        <f>F493+F497</f>
        <v>575200</v>
      </c>
      <c r="G492" s="299">
        <f>G493+G497</f>
        <v>575200</v>
      </c>
      <c r="H492" s="299">
        <f>H493+H497</f>
        <v>575200</v>
      </c>
    </row>
    <row r="493" spans="1:8" ht="51">
      <c r="A493" s="174" t="s">
        <v>370</v>
      </c>
      <c r="B493" s="232" t="s">
        <v>16</v>
      </c>
      <c r="C493" s="265" t="s">
        <v>92</v>
      </c>
      <c r="D493" s="174" t="s">
        <v>451</v>
      </c>
      <c r="E493" s="174"/>
      <c r="F493" s="299">
        <f aca="true" t="shared" si="92" ref="F493:H495">F494</f>
        <v>520370</v>
      </c>
      <c r="G493" s="299">
        <f t="shared" si="92"/>
        <v>520370</v>
      </c>
      <c r="H493" s="299">
        <f t="shared" si="92"/>
        <v>520370</v>
      </c>
    </row>
    <row r="494" spans="1:8" ht="25.5">
      <c r="A494" s="174" t="s">
        <v>539</v>
      </c>
      <c r="B494" s="232" t="s">
        <v>50</v>
      </c>
      <c r="C494" s="265" t="s">
        <v>92</v>
      </c>
      <c r="D494" s="174" t="s">
        <v>468</v>
      </c>
      <c r="E494" s="174"/>
      <c r="F494" s="299">
        <f t="shared" si="92"/>
        <v>520370</v>
      </c>
      <c r="G494" s="299">
        <f t="shared" si="92"/>
        <v>520370</v>
      </c>
      <c r="H494" s="299">
        <f t="shared" si="92"/>
        <v>520370</v>
      </c>
    </row>
    <row r="495" spans="1:8" ht="12.75">
      <c r="A495" s="174" t="s">
        <v>540</v>
      </c>
      <c r="B495" s="236" t="s">
        <v>935</v>
      </c>
      <c r="C495" s="265" t="s">
        <v>92</v>
      </c>
      <c r="D495" s="174" t="s">
        <v>468</v>
      </c>
      <c r="E495" s="174" t="s">
        <v>22</v>
      </c>
      <c r="F495" s="299">
        <f t="shared" si="92"/>
        <v>520370</v>
      </c>
      <c r="G495" s="299">
        <f t="shared" si="92"/>
        <v>520370</v>
      </c>
      <c r="H495" s="299">
        <f t="shared" si="92"/>
        <v>520370</v>
      </c>
    </row>
    <row r="496" spans="1:8" ht="38.25">
      <c r="A496" s="174" t="s">
        <v>1583</v>
      </c>
      <c r="B496" s="159" t="s">
        <v>709</v>
      </c>
      <c r="C496" s="265" t="s">
        <v>92</v>
      </c>
      <c r="D496" s="174" t="s">
        <v>468</v>
      </c>
      <c r="E496" s="174" t="s">
        <v>387</v>
      </c>
      <c r="F496" s="230">
        <v>520370</v>
      </c>
      <c r="G496" s="230">
        <v>520370</v>
      </c>
      <c r="H496" s="230">
        <v>520370</v>
      </c>
    </row>
    <row r="497" spans="1:8" ht="38.25">
      <c r="A497" s="174" t="s">
        <v>1584</v>
      </c>
      <c r="B497" s="232" t="s">
        <v>1278</v>
      </c>
      <c r="C497" s="265" t="s">
        <v>92</v>
      </c>
      <c r="D497" s="174" t="s">
        <v>183</v>
      </c>
      <c r="E497" s="174"/>
      <c r="F497" s="299">
        <f aca="true" t="shared" si="93" ref="F497:H499">F498</f>
        <v>54830</v>
      </c>
      <c r="G497" s="299">
        <f t="shared" si="93"/>
        <v>54830</v>
      </c>
      <c r="H497" s="299">
        <f t="shared" si="93"/>
        <v>54830</v>
      </c>
    </row>
    <row r="498" spans="1:8" ht="25.5">
      <c r="A498" s="174" t="s">
        <v>1585</v>
      </c>
      <c r="B498" s="232" t="s">
        <v>516</v>
      </c>
      <c r="C498" s="265" t="s">
        <v>92</v>
      </c>
      <c r="D498" s="174" t="s">
        <v>938</v>
      </c>
      <c r="E498" s="174"/>
      <c r="F498" s="299">
        <f t="shared" si="93"/>
        <v>54830</v>
      </c>
      <c r="G498" s="299">
        <f t="shared" si="93"/>
        <v>54830</v>
      </c>
      <c r="H498" s="299">
        <f t="shared" si="93"/>
        <v>54830</v>
      </c>
    </row>
    <row r="499" spans="1:8" ht="12.75">
      <c r="A499" s="174" t="s">
        <v>1586</v>
      </c>
      <c r="B499" s="236" t="s">
        <v>935</v>
      </c>
      <c r="C499" s="265" t="s">
        <v>92</v>
      </c>
      <c r="D499" s="174" t="s">
        <v>938</v>
      </c>
      <c r="E499" s="174" t="s">
        <v>22</v>
      </c>
      <c r="F499" s="299">
        <f t="shared" si="93"/>
        <v>54830</v>
      </c>
      <c r="G499" s="299">
        <f t="shared" si="93"/>
        <v>54830</v>
      </c>
      <c r="H499" s="299">
        <f t="shared" si="93"/>
        <v>54830</v>
      </c>
    </row>
    <row r="500" spans="1:8" ht="38.25">
      <c r="A500" s="174" t="s">
        <v>1587</v>
      </c>
      <c r="B500" s="159" t="s">
        <v>709</v>
      </c>
      <c r="C500" s="265" t="s">
        <v>92</v>
      </c>
      <c r="D500" s="174" t="s">
        <v>938</v>
      </c>
      <c r="E500" s="174" t="s">
        <v>387</v>
      </c>
      <c r="F500" s="230">
        <v>54830</v>
      </c>
      <c r="G500" s="230">
        <v>54830</v>
      </c>
      <c r="H500" s="230">
        <v>54830</v>
      </c>
    </row>
    <row r="501" spans="1:8" ht="51">
      <c r="A501" s="174" t="s">
        <v>1588</v>
      </c>
      <c r="B501" s="236" t="s">
        <v>726</v>
      </c>
      <c r="C501" s="224" t="s">
        <v>94</v>
      </c>
      <c r="D501" s="174"/>
      <c r="E501" s="174"/>
      <c r="F501" s="299">
        <f aca="true" t="shared" si="94" ref="F501:H504">F502</f>
        <v>200000</v>
      </c>
      <c r="G501" s="299">
        <f t="shared" si="94"/>
        <v>200000</v>
      </c>
      <c r="H501" s="299">
        <f t="shared" si="94"/>
        <v>200000</v>
      </c>
    </row>
    <row r="502" spans="1:8" ht="12.75">
      <c r="A502" s="174" t="s">
        <v>1589</v>
      </c>
      <c r="B502" s="232" t="s">
        <v>53</v>
      </c>
      <c r="C502" s="224" t="s">
        <v>94</v>
      </c>
      <c r="D502" s="174" t="s">
        <v>52</v>
      </c>
      <c r="E502" s="174"/>
      <c r="F502" s="299">
        <f t="shared" si="94"/>
        <v>200000</v>
      </c>
      <c r="G502" s="299">
        <f t="shared" si="94"/>
        <v>200000</v>
      </c>
      <c r="H502" s="299">
        <f t="shared" si="94"/>
        <v>200000</v>
      </c>
    </row>
    <row r="503" spans="1:8" ht="12.75">
      <c r="A503" s="174" t="s">
        <v>1590</v>
      </c>
      <c r="B503" s="232" t="s">
        <v>986</v>
      </c>
      <c r="C503" s="224" t="s">
        <v>94</v>
      </c>
      <c r="D503" s="174" t="s">
        <v>987</v>
      </c>
      <c r="E503" s="174"/>
      <c r="F503" s="299">
        <f t="shared" si="94"/>
        <v>200000</v>
      </c>
      <c r="G503" s="299">
        <f t="shared" si="94"/>
        <v>200000</v>
      </c>
      <c r="H503" s="299">
        <f t="shared" si="94"/>
        <v>200000</v>
      </c>
    </row>
    <row r="504" spans="1:8" ht="12.75">
      <c r="A504" s="174" t="s">
        <v>1591</v>
      </c>
      <c r="B504" s="236" t="s">
        <v>935</v>
      </c>
      <c r="C504" s="224" t="s">
        <v>94</v>
      </c>
      <c r="D504" s="174" t="s">
        <v>987</v>
      </c>
      <c r="E504" s="174" t="s">
        <v>22</v>
      </c>
      <c r="F504" s="299">
        <f t="shared" si="94"/>
        <v>200000</v>
      </c>
      <c r="G504" s="299">
        <f t="shared" si="94"/>
        <v>200000</v>
      </c>
      <c r="H504" s="299">
        <f t="shared" si="94"/>
        <v>200000</v>
      </c>
    </row>
    <row r="505" spans="1:8" ht="12.75">
      <c r="A505" s="174" t="s">
        <v>1592</v>
      </c>
      <c r="B505" s="236" t="s">
        <v>630</v>
      </c>
      <c r="C505" s="224" t="s">
        <v>94</v>
      </c>
      <c r="D505" s="174" t="s">
        <v>987</v>
      </c>
      <c r="E505" s="174" t="s">
        <v>1049</v>
      </c>
      <c r="F505" s="230">
        <v>200000</v>
      </c>
      <c r="G505" s="230">
        <v>200000</v>
      </c>
      <c r="H505" s="230">
        <v>200000</v>
      </c>
    </row>
    <row r="506" spans="1:8" ht="51">
      <c r="A506" s="174" t="s">
        <v>1593</v>
      </c>
      <c r="B506" s="159" t="s">
        <v>1467</v>
      </c>
      <c r="C506" s="224" t="s">
        <v>93</v>
      </c>
      <c r="D506" s="174"/>
      <c r="E506" s="174"/>
      <c r="F506" s="299">
        <f>F507+F511+F515</f>
        <v>19256596</v>
      </c>
      <c r="G506" s="299">
        <f>G507+G511+G515</f>
        <v>15169125</v>
      </c>
      <c r="H506" s="299">
        <f>H507+H511+H515</f>
        <v>14722974</v>
      </c>
    </row>
    <row r="507" spans="1:8" ht="51">
      <c r="A507" s="174" t="s">
        <v>541</v>
      </c>
      <c r="B507" s="232" t="s">
        <v>16</v>
      </c>
      <c r="C507" s="224" t="s">
        <v>93</v>
      </c>
      <c r="D507" s="174" t="s">
        <v>451</v>
      </c>
      <c r="E507" s="174"/>
      <c r="F507" s="299">
        <f aca="true" t="shared" si="95" ref="F507:H509">F508</f>
        <v>13836217</v>
      </c>
      <c r="G507" s="299">
        <f t="shared" si="95"/>
        <v>10803267</v>
      </c>
      <c r="H507" s="299">
        <f t="shared" si="95"/>
        <v>10485524</v>
      </c>
    </row>
    <row r="508" spans="1:8" ht="25.5">
      <c r="A508" s="174" t="s">
        <v>542</v>
      </c>
      <c r="B508" s="232" t="s">
        <v>50</v>
      </c>
      <c r="C508" s="224" t="s">
        <v>93</v>
      </c>
      <c r="D508" s="174" t="s">
        <v>468</v>
      </c>
      <c r="E508" s="174"/>
      <c r="F508" s="299">
        <f t="shared" si="95"/>
        <v>13836217</v>
      </c>
      <c r="G508" s="299">
        <f t="shared" si="95"/>
        <v>10803267</v>
      </c>
      <c r="H508" s="299">
        <f t="shared" si="95"/>
        <v>10485524</v>
      </c>
    </row>
    <row r="509" spans="1:8" ht="12.75">
      <c r="A509" s="174" t="s">
        <v>543</v>
      </c>
      <c r="B509" s="236" t="s">
        <v>935</v>
      </c>
      <c r="C509" s="224" t="s">
        <v>93</v>
      </c>
      <c r="D509" s="174" t="s">
        <v>468</v>
      </c>
      <c r="E509" s="174" t="s">
        <v>22</v>
      </c>
      <c r="F509" s="299">
        <f t="shared" si="95"/>
        <v>13836217</v>
      </c>
      <c r="G509" s="299">
        <f t="shared" si="95"/>
        <v>10803267</v>
      </c>
      <c r="H509" s="299">
        <f t="shared" si="95"/>
        <v>10485524</v>
      </c>
    </row>
    <row r="510" spans="1:8" ht="38.25">
      <c r="A510" s="174" t="s">
        <v>544</v>
      </c>
      <c r="B510" s="159" t="s">
        <v>709</v>
      </c>
      <c r="C510" s="224" t="s">
        <v>93</v>
      </c>
      <c r="D510" s="174" t="s">
        <v>468</v>
      </c>
      <c r="E510" s="174" t="s">
        <v>387</v>
      </c>
      <c r="F510" s="230">
        <v>13836217</v>
      </c>
      <c r="G510" s="230">
        <v>10803267</v>
      </c>
      <c r="H510" s="230">
        <v>10485524</v>
      </c>
    </row>
    <row r="511" spans="1:8" ht="38.25">
      <c r="A511" s="174" t="s">
        <v>924</v>
      </c>
      <c r="B511" s="232" t="s">
        <v>1278</v>
      </c>
      <c r="C511" s="224" t="s">
        <v>93</v>
      </c>
      <c r="D511" s="174" t="s">
        <v>183</v>
      </c>
      <c r="E511" s="174"/>
      <c r="F511" s="299">
        <f aca="true" t="shared" si="96" ref="F511:H513">F512</f>
        <v>5300379</v>
      </c>
      <c r="G511" s="299">
        <f t="shared" si="96"/>
        <v>4284258</v>
      </c>
      <c r="H511" s="299">
        <f t="shared" si="96"/>
        <v>4158250</v>
      </c>
    </row>
    <row r="512" spans="1:8" ht="25.5">
      <c r="A512" s="174" t="s">
        <v>545</v>
      </c>
      <c r="B512" s="232" t="s">
        <v>516</v>
      </c>
      <c r="C512" s="224" t="s">
        <v>93</v>
      </c>
      <c r="D512" s="174" t="s">
        <v>938</v>
      </c>
      <c r="E512" s="174"/>
      <c r="F512" s="299">
        <f t="shared" si="96"/>
        <v>5300379</v>
      </c>
      <c r="G512" s="299">
        <f t="shared" si="96"/>
        <v>4284258</v>
      </c>
      <c r="H512" s="299">
        <f t="shared" si="96"/>
        <v>4158250</v>
      </c>
    </row>
    <row r="513" spans="1:8" ht="12.75">
      <c r="A513" s="174" t="s">
        <v>546</v>
      </c>
      <c r="B513" s="236" t="s">
        <v>935</v>
      </c>
      <c r="C513" s="224" t="s">
        <v>93</v>
      </c>
      <c r="D513" s="174" t="s">
        <v>938</v>
      </c>
      <c r="E513" s="174" t="s">
        <v>22</v>
      </c>
      <c r="F513" s="299">
        <f t="shared" si="96"/>
        <v>5300379</v>
      </c>
      <c r="G513" s="299">
        <f t="shared" si="96"/>
        <v>4284258</v>
      </c>
      <c r="H513" s="299">
        <f t="shared" si="96"/>
        <v>4158250</v>
      </c>
    </row>
    <row r="514" spans="1:8" ht="38.25">
      <c r="A514" s="174" t="s">
        <v>547</v>
      </c>
      <c r="B514" s="159" t="s">
        <v>709</v>
      </c>
      <c r="C514" s="224" t="s">
        <v>93</v>
      </c>
      <c r="D514" s="174" t="s">
        <v>938</v>
      </c>
      <c r="E514" s="174" t="s">
        <v>387</v>
      </c>
      <c r="F514" s="230">
        <v>5300379</v>
      </c>
      <c r="G514" s="230">
        <v>4284258</v>
      </c>
      <c r="H514" s="230">
        <v>4158250</v>
      </c>
    </row>
    <row r="515" spans="1:8" ht="12.75">
      <c r="A515" s="174" t="s">
        <v>548</v>
      </c>
      <c r="B515" s="232" t="s">
        <v>53</v>
      </c>
      <c r="C515" s="224" t="s">
        <v>93</v>
      </c>
      <c r="D515" s="174" t="s">
        <v>52</v>
      </c>
      <c r="E515" s="174"/>
      <c r="F515" s="299">
        <f aca="true" t="shared" si="97" ref="F515:H517">F516</f>
        <v>120000</v>
      </c>
      <c r="G515" s="299">
        <f t="shared" si="97"/>
        <v>81600</v>
      </c>
      <c r="H515" s="299">
        <f t="shared" si="97"/>
        <v>79200</v>
      </c>
    </row>
    <row r="516" spans="1:8" ht="12.75">
      <c r="A516" s="174" t="s">
        <v>549</v>
      </c>
      <c r="B516" s="232" t="s">
        <v>54</v>
      </c>
      <c r="C516" s="224" t="s">
        <v>93</v>
      </c>
      <c r="D516" s="174" t="s">
        <v>51</v>
      </c>
      <c r="E516" s="174"/>
      <c r="F516" s="299">
        <f t="shared" si="97"/>
        <v>120000</v>
      </c>
      <c r="G516" s="299">
        <f t="shared" si="97"/>
        <v>81600</v>
      </c>
      <c r="H516" s="299">
        <f t="shared" si="97"/>
        <v>79200</v>
      </c>
    </row>
    <row r="517" spans="1:8" ht="12.75">
      <c r="A517" s="174" t="s">
        <v>550</v>
      </c>
      <c r="B517" s="236" t="s">
        <v>935</v>
      </c>
      <c r="C517" s="224" t="s">
        <v>93</v>
      </c>
      <c r="D517" s="174" t="s">
        <v>51</v>
      </c>
      <c r="E517" s="174" t="s">
        <v>22</v>
      </c>
      <c r="F517" s="299">
        <f t="shared" si="97"/>
        <v>120000</v>
      </c>
      <c r="G517" s="299">
        <f t="shared" si="97"/>
        <v>81600</v>
      </c>
      <c r="H517" s="299">
        <f t="shared" si="97"/>
        <v>79200</v>
      </c>
    </row>
    <row r="518" spans="1:8" ht="38.25">
      <c r="A518" s="174" t="s">
        <v>551</v>
      </c>
      <c r="B518" s="159" t="s">
        <v>709</v>
      </c>
      <c r="C518" s="224" t="s">
        <v>93</v>
      </c>
      <c r="D518" s="174" t="s">
        <v>51</v>
      </c>
      <c r="E518" s="174" t="s">
        <v>387</v>
      </c>
      <c r="F518" s="230">
        <v>120000</v>
      </c>
      <c r="G518" s="230">
        <v>81600</v>
      </c>
      <c r="H518" s="230">
        <v>79200</v>
      </c>
    </row>
    <row r="519" spans="1:8" ht="63.75">
      <c r="A519" s="174" t="s">
        <v>552</v>
      </c>
      <c r="B519" s="267" t="s">
        <v>1468</v>
      </c>
      <c r="C519" s="224" t="s">
        <v>103</v>
      </c>
      <c r="D519" s="174"/>
      <c r="E519" s="174"/>
      <c r="F519" s="299">
        <f aca="true" t="shared" si="98" ref="F519:H522">F520</f>
        <v>10000</v>
      </c>
      <c r="G519" s="299">
        <f t="shared" si="98"/>
        <v>10000</v>
      </c>
      <c r="H519" s="299">
        <f t="shared" si="98"/>
        <v>10000</v>
      </c>
    </row>
    <row r="520" spans="1:8" ht="38.25">
      <c r="A520" s="174" t="s">
        <v>553</v>
      </c>
      <c r="B520" s="232" t="s">
        <v>1278</v>
      </c>
      <c r="C520" s="224" t="s">
        <v>103</v>
      </c>
      <c r="D520" s="174" t="s">
        <v>183</v>
      </c>
      <c r="E520" s="174"/>
      <c r="F520" s="299">
        <f t="shared" si="98"/>
        <v>10000</v>
      </c>
      <c r="G520" s="299">
        <f t="shared" si="98"/>
        <v>10000</v>
      </c>
      <c r="H520" s="299">
        <f t="shared" si="98"/>
        <v>10000</v>
      </c>
    </row>
    <row r="521" spans="1:8" ht="25.5">
      <c r="A521" s="174" t="s">
        <v>600</v>
      </c>
      <c r="B521" s="232" t="s">
        <v>516</v>
      </c>
      <c r="C521" s="224" t="s">
        <v>103</v>
      </c>
      <c r="D521" s="174" t="s">
        <v>938</v>
      </c>
      <c r="E521" s="174"/>
      <c r="F521" s="299">
        <f t="shared" si="98"/>
        <v>10000</v>
      </c>
      <c r="G521" s="299">
        <f t="shared" si="98"/>
        <v>10000</v>
      </c>
      <c r="H521" s="299">
        <f t="shared" si="98"/>
        <v>10000</v>
      </c>
    </row>
    <row r="522" spans="1:8" ht="12.75">
      <c r="A522" s="174" t="s">
        <v>554</v>
      </c>
      <c r="B522" s="236" t="s">
        <v>935</v>
      </c>
      <c r="C522" s="224" t="s">
        <v>103</v>
      </c>
      <c r="D522" s="174" t="s">
        <v>938</v>
      </c>
      <c r="E522" s="174" t="s">
        <v>22</v>
      </c>
      <c r="F522" s="299">
        <f t="shared" si="98"/>
        <v>10000</v>
      </c>
      <c r="G522" s="299">
        <f t="shared" si="98"/>
        <v>10000</v>
      </c>
      <c r="H522" s="299">
        <f t="shared" si="98"/>
        <v>10000</v>
      </c>
    </row>
    <row r="523" spans="1:8" ht="12.75">
      <c r="A523" s="174" t="s">
        <v>555</v>
      </c>
      <c r="B523" s="159" t="s">
        <v>221</v>
      </c>
      <c r="C523" s="224" t="s">
        <v>103</v>
      </c>
      <c r="D523" s="174" t="s">
        <v>938</v>
      </c>
      <c r="E523" s="174" t="s">
        <v>807</v>
      </c>
      <c r="F523" s="230">
        <v>10000</v>
      </c>
      <c r="G523" s="230">
        <v>10000</v>
      </c>
      <c r="H523" s="230">
        <v>10000</v>
      </c>
    </row>
    <row r="524" spans="1:8" ht="51">
      <c r="A524" s="174" t="s">
        <v>556</v>
      </c>
      <c r="B524" s="232" t="s">
        <v>970</v>
      </c>
      <c r="C524" s="224" t="s">
        <v>971</v>
      </c>
      <c r="D524" s="174"/>
      <c r="E524" s="174"/>
      <c r="F524" s="299">
        <f>F525+F529+F533</f>
        <v>2659387</v>
      </c>
      <c r="G524" s="299">
        <f>G525+G529+G533</f>
        <v>1820183</v>
      </c>
      <c r="H524" s="299">
        <f>H525+H529+H533</f>
        <v>1766795</v>
      </c>
    </row>
    <row r="525" spans="1:8" ht="51">
      <c r="A525" s="174" t="s">
        <v>557</v>
      </c>
      <c r="B525" s="232" t="s">
        <v>16</v>
      </c>
      <c r="C525" s="224" t="s">
        <v>971</v>
      </c>
      <c r="D525" s="174" t="s">
        <v>451</v>
      </c>
      <c r="E525" s="174"/>
      <c r="F525" s="299">
        <f aca="true" t="shared" si="99" ref="F525:H527">F526</f>
        <v>2407387</v>
      </c>
      <c r="G525" s="299">
        <f t="shared" si="99"/>
        <v>1637023</v>
      </c>
      <c r="H525" s="299">
        <f t="shared" si="99"/>
        <v>1588875</v>
      </c>
    </row>
    <row r="526" spans="1:8" ht="12.75">
      <c r="A526" s="174" t="s">
        <v>558</v>
      </c>
      <c r="B526" s="232" t="s">
        <v>17</v>
      </c>
      <c r="C526" s="224" t="s">
        <v>971</v>
      </c>
      <c r="D526" s="174" t="s">
        <v>460</v>
      </c>
      <c r="E526" s="174"/>
      <c r="F526" s="299">
        <f t="shared" si="99"/>
        <v>2407387</v>
      </c>
      <c r="G526" s="299">
        <f t="shared" si="99"/>
        <v>1637023</v>
      </c>
      <c r="H526" s="299">
        <f t="shared" si="99"/>
        <v>1588875</v>
      </c>
    </row>
    <row r="527" spans="1:8" ht="12.75">
      <c r="A527" s="174" t="s">
        <v>559</v>
      </c>
      <c r="B527" s="236" t="s">
        <v>935</v>
      </c>
      <c r="C527" s="224" t="s">
        <v>971</v>
      </c>
      <c r="D527" s="174" t="s">
        <v>460</v>
      </c>
      <c r="E527" s="174" t="s">
        <v>22</v>
      </c>
      <c r="F527" s="299">
        <f t="shared" si="99"/>
        <v>2407387</v>
      </c>
      <c r="G527" s="299">
        <f t="shared" si="99"/>
        <v>1637023</v>
      </c>
      <c r="H527" s="299">
        <f t="shared" si="99"/>
        <v>1588875</v>
      </c>
    </row>
    <row r="528" spans="1:8" ht="12.75">
      <c r="A528" s="174" t="s">
        <v>560</v>
      </c>
      <c r="B528" s="159" t="s">
        <v>221</v>
      </c>
      <c r="C528" s="224" t="s">
        <v>971</v>
      </c>
      <c r="D528" s="174" t="s">
        <v>460</v>
      </c>
      <c r="E528" s="174" t="s">
        <v>807</v>
      </c>
      <c r="F528" s="230">
        <v>2407387</v>
      </c>
      <c r="G528" s="230">
        <v>1637023</v>
      </c>
      <c r="H528" s="230">
        <v>1588875</v>
      </c>
    </row>
    <row r="529" spans="1:8" ht="38.25">
      <c r="A529" s="174" t="s">
        <v>561</v>
      </c>
      <c r="B529" s="232" t="s">
        <v>1278</v>
      </c>
      <c r="C529" s="224" t="s">
        <v>971</v>
      </c>
      <c r="D529" s="174" t="s">
        <v>183</v>
      </c>
      <c r="E529" s="174"/>
      <c r="F529" s="299">
        <f aca="true" t="shared" si="100" ref="F529:H531">F530</f>
        <v>247000</v>
      </c>
      <c r="G529" s="299">
        <f t="shared" si="100"/>
        <v>178160</v>
      </c>
      <c r="H529" s="299">
        <f t="shared" si="100"/>
        <v>172920</v>
      </c>
    </row>
    <row r="530" spans="1:8" ht="25.5">
      <c r="A530" s="174" t="s">
        <v>562</v>
      </c>
      <c r="B530" s="232" t="s">
        <v>516</v>
      </c>
      <c r="C530" s="224" t="s">
        <v>971</v>
      </c>
      <c r="D530" s="174" t="s">
        <v>938</v>
      </c>
      <c r="E530" s="174"/>
      <c r="F530" s="299">
        <f t="shared" si="100"/>
        <v>247000</v>
      </c>
      <c r="G530" s="299">
        <f t="shared" si="100"/>
        <v>178160</v>
      </c>
      <c r="H530" s="299">
        <f t="shared" si="100"/>
        <v>172920</v>
      </c>
    </row>
    <row r="531" spans="1:8" ht="12.75">
      <c r="A531" s="174" t="s">
        <v>429</v>
      </c>
      <c r="B531" s="236" t="s">
        <v>935</v>
      </c>
      <c r="C531" s="224" t="s">
        <v>971</v>
      </c>
      <c r="D531" s="174" t="s">
        <v>938</v>
      </c>
      <c r="E531" s="174" t="s">
        <v>22</v>
      </c>
      <c r="F531" s="299">
        <f t="shared" si="100"/>
        <v>247000</v>
      </c>
      <c r="G531" s="299">
        <f t="shared" si="100"/>
        <v>178160</v>
      </c>
      <c r="H531" s="299">
        <f t="shared" si="100"/>
        <v>172920</v>
      </c>
    </row>
    <row r="532" spans="1:8" ht="12.75">
      <c r="A532" s="174" t="s">
        <v>430</v>
      </c>
      <c r="B532" s="159" t="s">
        <v>221</v>
      </c>
      <c r="C532" s="224" t="s">
        <v>971</v>
      </c>
      <c r="D532" s="174" t="s">
        <v>938</v>
      </c>
      <c r="E532" s="174" t="s">
        <v>807</v>
      </c>
      <c r="F532" s="230">
        <v>247000</v>
      </c>
      <c r="G532" s="230">
        <v>178160</v>
      </c>
      <c r="H532" s="230">
        <v>172920</v>
      </c>
    </row>
    <row r="533" spans="1:8" ht="12.75">
      <c r="A533" s="174" t="s">
        <v>431</v>
      </c>
      <c r="B533" s="232" t="s">
        <v>53</v>
      </c>
      <c r="C533" s="224" t="s">
        <v>971</v>
      </c>
      <c r="D533" s="174" t="s">
        <v>52</v>
      </c>
      <c r="E533" s="174"/>
      <c r="F533" s="299">
        <f aca="true" t="shared" si="101" ref="F533:H535">F534</f>
        <v>5000</v>
      </c>
      <c r="G533" s="299">
        <f t="shared" si="101"/>
        <v>5000</v>
      </c>
      <c r="H533" s="299">
        <f t="shared" si="101"/>
        <v>5000</v>
      </c>
    </row>
    <row r="534" spans="1:8" ht="12.75">
      <c r="A534" s="174" t="s">
        <v>432</v>
      </c>
      <c r="B534" s="232" t="s">
        <v>54</v>
      </c>
      <c r="C534" s="224" t="s">
        <v>971</v>
      </c>
      <c r="D534" s="174" t="s">
        <v>51</v>
      </c>
      <c r="E534" s="174"/>
      <c r="F534" s="299">
        <f t="shared" si="101"/>
        <v>5000</v>
      </c>
      <c r="G534" s="299">
        <f t="shared" si="101"/>
        <v>5000</v>
      </c>
      <c r="H534" s="299">
        <f t="shared" si="101"/>
        <v>5000</v>
      </c>
    </row>
    <row r="535" spans="1:8" ht="12.75">
      <c r="A535" s="174" t="s">
        <v>433</v>
      </c>
      <c r="B535" s="236" t="s">
        <v>935</v>
      </c>
      <c r="C535" s="224" t="s">
        <v>971</v>
      </c>
      <c r="D535" s="174" t="s">
        <v>51</v>
      </c>
      <c r="E535" s="174" t="s">
        <v>22</v>
      </c>
      <c r="F535" s="299">
        <f t="shared" si="101"/>
        <v>5000</v>
      </c>
      <c r="G535" s="299">
        <f t="shared" si="101"/>
        <v>5000</v>
      </c>
      <c r="H535" s="299">
        <f t="shared" si="101"/>
        <v>5000</v>
      </c>
    </row>
    <row r="536" spans="1:8" ht="12.75">
      <c r="A536" s="174" t="s">
        <v>434</v>
      </c>
      <c r="B536" s="159" t="s">
        <v>221</v>
      </c>
      <c r="C536" s="224" t="s">
        <v>971</v>
      </c>
      <c r="D536" s="174" t="s">
        <v>51</v>
      </c>
      <c r="E536" s="174" t="s">
        <v>807</v>
      </c>
      <c r="F536" s="230">
        <v>5000</v>
      </c>
      <c r="G536" s="230">
        <v>5000</v>
      </c>
      <c r="H536" s="230">
        <v>5000</v>
      </c>
    </row>
    <row r="537" spans="1:8" ht="63.75">
      <c r="A537" s="174" t="s">
        <v>579</v>
      </c>
      <c r="B537" s="232" t="s">
        <v>756</v>
      </c>
      <c r="C537" s="174" t="s">
        <v>757</v>
      </c>
      <c r="D537" s="174"/>
      <c r="E537" s="174"/>
      <c r="F537" s="299">
        <f aca="true" t="shared" si="102" ref="F537:H540">F538</f>
        <v>185063</v>
      </c>
      <c r="G537" s="299">
        <f t="shared" si="102"/>
        <v>0</v>
      </c>
      <c r="H537" s="299">
        <f t="shared" si="102"/>
        <v>0</v>
      </c>
    </row>
    <row r="538" spans="1:8" ht="12.75">
      <c r="A538" s="174" t="s">
        <v>580</v>
      </c>
      <c r="B538" s="232" t="s">
        <v>53</v>
      </c>
      <c r="C538" s="174" t="s">
        <v>757</v>
      </c>
      <c r="D538" s="224" t="s">
        <v>52</v>
      </c>
      <c r="E538" s="174"/>
      <c r="F538" s="299">
        <f t="shared" si="102"/>
        <v>185063</v>
      </c>
      <c r="G538" s="299">
        <f t="shared" si="102"/>
        <v>0</v>
      </c>
      <c r="H538" s="299">
        <f t="shared" si="102"/>
        <v>0</v>
      </c>
    </row>
    <row r="539" spans="1:8" ht="12.75">
      <c r="A539" s="174" t="s">
        <v>581</v>
      </c>
      <c r="B539" s="232" t="s">
        <v>986</v>
      </c>
      <c r="C539" s="174" t="s">
        <v>757</v>
      </c>
      <c r="D539" s="224" t="s">
        <v>987</v>
      </c>
      <c r="E539" s="174"/>
      <c r="F539" s="299">
        <f t="shared" si="102"/>
        <v>185063</v>
      </c>
      <c r="G539" s="299">
        <f t="shared" si="102"/>
        <v>0</v>
      </c>
      <c r="H539" s="299">
        <f t="shared" si="102"/>
        <v>0</v>
      </c>
    </row>
    <row r="540" spans="1:8" ht="12.75">
      <c r="A540" s="174" t="s">
        <v>582</v>
      </c>
      <c r="B540" s="236" t="s">
        <v>935</v>
      </c>
      <c r="C540" s="174" t="s">
        <v>757</v>
      </c>
      <c r="D540" s="174" t="s">
        <v>987</v>
      </c>
      <c r="E540" s="174" t="s">
        <v>22</v>
      </c>
      <c r="F540" s="299">
        <f t="shared" si="102"/>
        <v>185063</v>
      </c>
      <c r="G540" s="299">
        <f t="shared" si="102"/>
        <v>0</v>
      </c>
      <c r="H540" s="299">
        <f t="shared" si="102"/>
        <v>0</v>
      </c>
    </row>
    <row r="541" spans="1:8" ht="12.75">
      <c r="A541" s="174" t="s">
        <v>856</v>
      </c>
      <c r="B541" s="159" t="s">
        <v>221</v>
      </c>
      <c r="C541" s="174" t="s">
        <v>757</v>
      </c>
      <c r="D541" s="174" t="s">
        <v>987</v>
      </c>
      <c r="E541" s="174" t="s">
        <v>807</v>
      </c>
      <c r="F541" s="230">
        <v>185063</v>
      </c>
      <c r="G541" s="230">
        <v>0</v>
      </c>
      <c r="H541" s="230">
        <v>0</v>
      </c>
    </row>
    <row r="542" spans="1:8" ht="63.75">
      <c r="A542" s="174" t="s">
        <v>583</v>
      </c>
      <c r="B542" s="268" t="s">
        <v>32</v>
      </c>
      <c r="C542" s="269" t="s">
        <v>104</v>
      </c>
      <c r="D542" s="224"/>
      <c r="E542" s="174"/>
      <c r="F542" s="299">
        <f aca="true" t="shared" si="103" ref="F542:H545">F543</f>
        <v>538500</v>
      </c>
      <c r="G542" s="299">
        <f t="shared" si="103"/>
        <v>1032240</v>
      </c>
      <c r="H542" s="299">
        <f t="shared" si="103"/>
        <v>101880</v>
      </c>
    </row>
    <row r="543" spans="1:8" ht="38.25">
      <c r="A543" s="174" t="s">
        <v>584</v>
      </c>
      <c r="B543" s="232" t="s">
        <v>1278</v>
      </c>
      <c r="C543" s="269" t="s">
        <v>104</v>
      </c>
      <c r="D543" s="269" t="s">
        <v>183</v>
      </c>
      <c r="E543" s="174"/>
      <c r="F543" s="299">
        <f t="shared" si="103"/>
        <v>538500</v>
      </c>
      <c r="G543" s="299">
        <f t="shared" si="103"/>
        <v>1032240</v>
      </c>
      <c r="H543" s="299">
        <f t="shared" si="103"/>
        <v>101880</v>
      </c>
    </row>
    <row r="544" spans="1:8" ht="25.5">
      <c r="A544" s="174" t="s">
        <v>585</v>
      </c>
      <c r="B544" s="270" t="s">
        <v>516</v>
      </c>
      <c r="C544" s="269" t="s">
        <v>104</v>
      </c>
      <c r="D544" s="269" t="s">
        <v>938</v>
      </c>
      <c r="E544" s="174"/>
      <c r="F544" s="299">
        <f t="shared" si="103"/>
        <v>538500</v>
      </c>
      <c r="G544" s="299">
        <f t="shared" si="103"/>
        <v>1032240</v>
      </c>
      <c r="H544" s="299">
        <f t="shared" si="103"/>
        <v>101880</v>
      </c>
    </row>
    <row r="545" spans="1:8" ht="12.75">
      <c r="A545" s="174" t="s">
        <v>586</v>
      </c>
      <c r="B545" s="236" t="s">
        <v>935</v>
      </c>
      <c r="C545" s="269" t="s">
        <v>104</v>
      </c>
      <c r="D545" s="269" t="s">
        <v>938</v>
      </c>
      <c r="E545" s="174" t="s">
        <v>22</v>
      </c>
      <c r="F545" s="299">
        <f t="shared" si="103"/>
        <v>538500</v>
      </c>
      <c r="G545" s="299">
        <f t="shared" si="103"/>
        <v>1032240</v>
      </c>
      <c r="H545" s="299">
        <f t="shared" si="103"/>
        <v>101880</v>
      </c>
    </row>
    <row r="546" spans="1:8" ht="12.75">
      <c r="A546" s="174" t="s">
        <v>587</v>
      </c>
      <c r="B546" s="159" t="s">
        <v>221</v>
      </c>
      <c r="C546" s="269" t="s">
        <v>104</v>
      </c>
      <c r="D546" s="269" t="s">
        <v>938</v>
      </c>
      <c r="E546" s="174" t="s">
        <v>807</v>
      </c>
      <c r="F546" s="230">
        <v>538500</v>
      </c>
      <c r="G546" s="230">
        <v>1032240</v>
      </c>
      <c r="H546" s="230">
        <v>101880</v>
      </c>
    </row>
    <row r="547" spans="1:8" ht="114.75">
      <c r="A547" s="174" t="s">
        <v>588</v>
      </c>
      <c r="B547" s="232" t="s">
        <v>1470</v>
      </c>
      <c r="C547" s="224" t="s">
        <v>1065</v>
      </c>
      <c r="D547" s="269"/>
      <c r="E547" s="174"/>
      <c r="F547" s="299">
        <f aca="true" t="shared" si="104" ref="F547:H550">F548</f>
        <v>520248</v>
      </c>
      <c r="G547" s="299">
        <f t="shared" si="104"/>
        <v>520248</v>
      </c>
      <c r="H547" s="299">
        <f t="shared" si="104"/>
        <v>520248</v>
      </c>
    </row>
    <row r="548" spans="1:8" ht="51">
      <c r="A548" s="174" t="s">
        <v>589</v>
      </c>
      <c r="B548" s="232" t="s">
        <v>16</v>
      </c>
      <c r="C548" s="224" t="s">
        <v>1065</v>
      </c>
      <c r="D548" s="174" t="s">
        <v>451</v>
      </c>
      <c r="E548" s="174"/>
      <c r="F548" s="299">
        <f t="shared" si="104"/>
        <v>520248</v>
      </c>
      <c r="G548" s="299">
        <f t="shared" si="104"/>
        <v>520248</v>
      </c>
      <c r="H548" s="299">
        <f t="shared" si="104"/>
        <v>520248</v>
      </c>
    </row>
    <row r="549" spans="1:8" ht="25.5">
      <c r="A549" s="174" t="s">
        <v>590</v>
      </c>
      <c r="B549" s="232" t="s">
        <v>50</v>
      </c>
      <c r="C549" s="224" t="s">
        <v>1065</v>
      </c>
      <c r="D549" s="174" t="s">
        <v>468</v>
      </c>
      <c r="E549" s="174"/>
      <c r="F549" s="299">
        <f t="shared" si="104"/>
        <v>520248</v>
      </c>
      <c r="G549" s="299">
        <f t="shared" si="104"/>
        <v>520248</v>
      </c>
      <c r="H549" s="299">
        <f t="shared" si="104"/>
        <v>520248</v>
      </c>
    </row>
    <row r="550" spans="1:8" ht="12.75">
      <c r="A550" s="174" t="s">
        <v>591</v>
      </c>
      <c r="B550" s="236" t="s">
        <v>935</v>
      </c>
      <c r="C550" s="224" t="s">
        <v>1065</v>
      </c>
      <c r="D550" s="174" t="s">
        <v>468</v>
      </c>
      <c r="E550" s="174" t="s">
        <v>22</v>
      </c>
      <c r="F550" s="299">
        <f t="shared" si="104"/>
        <v>520248</v>
      </c>
      <c r="G550" s="299">
        <f t="shared" si="104"/>
        <v>520248</v>
      </c>
      <c r="H550" s="299">
        <f t="shared" si="104"/>
        <v>520248</v>
      </c>
    </row>
    <row r="551" spans="1:8" ht="38.25">
      <c r="A551" s="174" t="s">
        <v>862</v>
      </c>
      <c r="B551" s="159" t="s">
        <v>709</v>
      </c>
      <c r="C551" s="224" t="s">
        <v>1065</v>
      </c>
      <c r="D551" s="174" t="s">
        <v>468</v>
      </c>
      <c r="E551" s="174" t="s">
        <v>387</v>
      </c>
      <c r="F551" s="302">
        <v>520248</v>
      </c>
      <c r="G551" s="302">
        <v>520248</v>
      </c>
      <c r="H551" s="302">
        <v>520248</v>
      </c>
    </row>
    <row r="552" spans="1:8" ht="140.25">
      <c r="A552" s="174" t="s">
        <v>592</v>
      </c>
      <c r="B552" s="232" t="s">
        <v>1471</v>
      </c>
      <c r="C552" s="224" t="s">
        <v>1296</v>
      </c>
      <c r="D552" s="174"/>
      <c r="E552" s="174"/>
      <c r="F552" s="302">
        <f aca="true" t="shared" si="105" ref="F552:H555">F553</f>
        <v>520248</v>
      </c>
      <c r="G552" s="302">
        <f t="shared" si="105"/>
        <v>520248</v>
      </c>
      <c r="H552" s="302">
        <f t="shared" si="105"/>
        <v>520248</v>
      </c>
    </row>
    <row r="553" spans="1:8" ht="51">
      <c r="A553" s="174" t="s">
        <v>593</v>
      </c>
      <c r="B553" s="232" t="s">
        <v>16</v>
      </c>
      <c r="C553" s="224" t="s">
        <v>1296</v>
      </c>
      <c r="D553" s="174" t="s">
        <v>451</v>
      </c>
      <c r="E553" s="174"/>
      <c r="F553" s="302">
        <f t="shared" si="105"/>
        <v>520248</v>
      </c>
      <c r="G553" s="302">
        <f t="shared" si="105"/>
        <v>520248</v>
      </c>
      <c r="H553" s="302">
        <f t="shared" si="105"/>
        <v>520248</v>
      </c>
    </row>
    <row r="554" spans="1:8" ht="25.5">
      <c r="A554" s="174" t="s">
        <v>594</v>
      </c>
      <c r="B554" s="232" t="s">
        <v>50</v>
      </c>
      <c r="C554" s="224" t="s">
        <v>1296</v>
      </c>
      <c r="D554" s="174" t="s">
        <v>468</v>
      </c>
      <c r="E554" s="174"/>
      <c r="F554" s="302">
        <f t="shared" si="105"/>
        <v>520248</v>
      </c>
      <c r="G554" s="302">
        <f t="shared" si="105"/>
        <v>520248</v>
      </c>
      <c r="H554" s="302">
        <f t="shared" si="105"/>
        <v>520248</v>
      </c>
    </row>
    <row r="555" spans="1:8" ht="12.75">
      <c r="A555" s="174" t="s">
        <v>617</v>
      </c>
      <c r="B555" s="236" t="s">
        <v>935</v>
      </c>
      <c r="C555" s="224" t="s">
        <v>1296</v>
      </c>
      <c r="D555" s="174" t="s">
        <v>468</v>
      </c>
      <c r="E555" s="174" t="s">
        <v>22</v>
      </c>
      <c r="F555" s="302">
        <f t="shared" si="105"/>
        <v>520248</v>
      </c>
      <c r="G555" s="302">
        <f t="shared" si="105"/>
        <v>520248</v>
      </c>
      <c r="H555" s="302">
        <f t="shared" si="105"/>
        <v>520248</v>
      </c>
    </row>
    <row r="556" spans="1:8" ht="38.25">
      <c r="A556" s="174" t="s">
        <v>618</v>
      </c>
      <c r="B556" s="159" t="s">
        <v>709</v>
      </c>
      <c r="C556" s="224" t="s">
        <v>1296</v>
      </c>
      <c r="D556" s="174" t="s">
        <v>468</v>
      </c>
      <c r="E556" s="174" t="s">
        <v>387</v>
      </c>
      <c r="F556" s="230">
        <v>520248</v>
      </c>
      <c r="G556" s="230">
        <v>520248</v>
      </c>
      <c r="H556" s="230">
        <v>520248</v>
      </c>
    </row>
    <row r="557" spans="1:8" s="297" customFormat="1" ht="25.5">
      <c r="A557" s="174" t="s">
        <v>619</v>
      </c>
      <c r="B557" s="298" t="s">
        <v>44</v>
      </c>
      <c r="C557" s="255" t="s">
        <v>168</v>
      </c>
      <c r="D557" s="226"/>
      <c r="E557" s="226"/>
      <c r="F557" s="296">
        <f>F563+F558+F568</f>
        <v>868200</v>
      </c>
      <c r="G557" s="296">
        <f>G563+G558+G568</f>
        <v>899800</v>
      </c>
      <c r="H557" s="296">
        <f>H563+H558+H568</f>
        <v>189900</v>
      </c>
    </row>
    <row r="558" spans="1:8" ht="63.75">
      <c r="A558" s="174" t="s">
        <v>620</v>
      </c>
      <c r="B558" s="232" t="s">
        <v>1474</v>
      </c>
      <c r="C558" s="224" t="s">
        <v>170</v>
      </c>
      <c r="D558" s="174"/>
      <c r="E558" s="174"/>
      <c r="F558" s="299">
        <f aca="true" t="shared" si="106" ref="F558:H561">F559</f>
        <v>678300</v>
      </c>
      <c r="G558" s="299">
        <f t="shared" si="106"/>
        <v>709900</v>
      </c>
      <c r="H558" s="299">
        <f t="shared" si="106"/>
        <v>0</v>
      </c>
    </row>
    <row r="559" spans="1:8" ht="12.75">
      <c r="A559" s="174" t="s">
        <v>621</v>
      </c>
      <c r="B559" s="232" t="s">
        <v>478</v>
      </c>
      <c r="C559" s="224" t="s">
        <v>170</v>
      </c>
      <c r="D559" s="174" t="s">
        <v>924</v>
      </c>
      <c r="E559" s="174"/>
      <c r="F559" s="299">
        <f t="shared" si="106"/>
        <v>678300</v>
      </c>
      <c r="G559" s="299">
        <f t="shared" si="106"/>
        <v>709900</v>
      </c>
      <c r="H559" s="299">
        <f t="shared" si="106"/>
        <v>0</v>
      </c>
    </row>
    <row r="560" spans="1:8" ht="12.75">
      <c r="A560" s="174" t="s">
        <v>622</v>
      </c>
      <c r="B560" s="232" t="s">
        <v>66</v>
      </c>
      <c r="C560" s="224" t="s">
        <v>170</v>
      </c>
      <c r="D560" s="174" t="s">
        <v>856</v>
      </c>
      <c r="E560" s="174"/>
      <c r="F560" s="299">
        <f t="shared" si="106"/>
        <v>678300</v>
      </c>
      <c r="G560" s="299">
        <f t="shared" si="106"/>
        <v>709900</v>
      </c>
      <c r="H560" s="299">
        <f t="shared" si="106"/>
        <v>0</v>
      </c>
    </row>
    <row r="561" spans="1:8" ht="12.75">
      <c r="A561" s="174" t="s">
        <v>623</v>
      </c>
      <c r="B561" s="236" t="s">
        <v>830</v>
      </c>
      <c r="C561" s="224" t="s">
        <v>170</v>
      </c>
      <c r="D561" s="174" t="s">
        <v>856</v>
      </c>
      <c r="E561" s="174" t="s">
        <v>70</v>
      </c>
      <c r="F561" s="299">
        <f t="shared" si="106"/>
        <v>678300</v>
      </c>
      <c r="G561" s="299">
        <f t="shared" si="106"/>
        <v>709900</v>
      </c>
      <c r="H561" s="299">
        <f t="shared" si="106"/>
        <v>0</v>
      </c>
    </row>
    <row r="562" spans="1:8" ht="12.75">
      <c r="A562" s="174" t="s">
        <v>624</v>
      </c>
      <c r="B562" s="236" t="s">
        <v>69</v>
      </c>
      <c r="C562" s="224" t="s">
        <v>170</v>
      </c>
      <c r="D562" s="174" t="s">
        <v>856</v>
      </c>
      <c r="E562" s="174" t="s">
        <v>71</v>
      </c>
      <c r="F562" s="230">
        <v>678300</v>
      </c>
      <c r="G562" s="230">
        <v>709900</v>
      </c>
      <c r="H562" s="230">
        <v>0</v>
      </c>
    </row>
    <row r="563" spans="1:8" ht="76.5">
      <c r="A563" s="174" t="s">
        <v>625</v>
      </c>
      <c r="B563" s="232" t="s">
        <v>1473</v>
      </c>
      <c r="C563" s="224" t="s">
        <v>169</v>
      </c>
      <c r="D563" s="174"/>
      <c r="E563" s="174"/>
      <c r="F563" s="299">
        <f aca="true" t="shared" si="107" ref="F563:H571">F564</f>
        <v>38500</v>
      </c>
      <c r="G563" s="299">
        <f t="shared" si="107"/>
        <v>38500</v>
      </c>
      <c r="H563" s="299">
        <f t="shared" si="107"/>
        <v>38500</v>
      </c>
    </row>
    <row r="564" spans="1:8" ht="12.75">
      <c r="A564" s="174" t="s">
        <v>626</v>
      </c>
      <c r="B564" s="232" t="s">
        <v>478</v>
      </c>
      <c r="C564" s="224" t="s">
        <v>169</v>
      </c>
      <c r="D564" s="174" t="s">
        <v>924</v>
      </c>
      <c r="E564" s="174"/>
      <c r="F564" s="299">
        <f t="shared" si="107"/>
        <v>38500</v>
      </c>
      <c r="G564" s="299">
        <f t="shared" si="107"/>
        <v>38500</v>
      </c>
      <c r="H564" s="299">
        <f t="shared" si="107"/>
        <v>38500</v>
      </c>
    </row>
    <row r="565" spans="1:8" ht="12.75">
      <c r="A565" s="174" t="s">
        <v>627</v>
      </c>
      <c r="B565" s="232" t="s">
        <v>66</v>
      </c>
      <c r="C565" s="224" t="s">
        <v>169</v>
      </c>
      <c r="D565" s="174" t="s">
        <v>856</v>
      </c>
      <c r="E565" s="174"/>
      <c r="F565" s="299">
        <f t="shared" si="107"/>
        <v>38500</v>
      </c>
      <c r="G565" s="299">
        <f t="shared" si="107"/>
        <v>38500</v>
      </c>
      <c r="H565" s="299">
        <f t="shared" si="107"/>
        <v>38500</v>
      </c>
    </row>
    <row r="566" spans="1:8" ht="12.75">
      <c r="A566" s="174" t="s">
        <v>993</v>
      </c>
      <c r="B566" s="236" t="s">
        <v>935</v>
      </c>
      <c r="C566" s="224" t="s">
        <v>169</v>
      </c>
      <c r="D566" s="174" t="s">
        <v>856</v>
      </c>
      <c r="E566" s="174" t="s">
        <v>22</v>
      </c>
      <c r="F566" s="299">
        <f t="shared" si="107"/>
        <v>38500</v>
      </c>
      <c r="G566" s="299">
        <f t="shared" si="107"/>
        <v>38500</v>
      </c>
      <c r="H566" s="299">
        <f t="shared" si="107"/>
        <v>38500</v>
      </c>
    </row>
    <row r="567" spans="1:8" ht="12.75">
      <c r="A567" s="174" t="s">
        <v>994</v>
      </c>
      <c r="B567" s="232" t="s">
        <v>221</v>
      </c>
      <c r="C567" s="224" t="s">
        <v>169</v>
      </c>
      <c r="D567" s="174" t="s">
        <v>856</v>
      </c>
      <c r="E567" s="174" t="s">
        <v>807</v>
      </c>
      <c r="F567" s="230">
        <v>38500</v>
      </c>
      <c r="G567" s="230">
        <v>38500</v>
      </c>
      <c r="H567" s="230">
        <v>38500</v>
      </c>
    </row>
    <row r="568" spans="1:8" ht="76.5">
      <c r="A568" s="174" t="s">
        <v>995</v>
      </c>
      <c r="B568" s="159" t="s">
        <v>1475</v>
      </c>
      <c r="C568" s="224" t="s">
        <v>1315</v>
      </c>
      <c r="D568" s="224"/>
      <c r="E568" s="174"/>
      <c r="F568" s="299">
        <f t="shared" si="107"/>
        <v>151400</v>
      </c>
      <c r="G568" s="299">
        <f t="shared" si="107"/>
        <v>151400</v>
      </c>
      <c r="H568" s="299">
        <f t="shared" si="107"/>
        <v>151400</v>
      </c>
    </row>
    <row r="569" spans="1:8" ht="12.75">
      <c r="A569" s="174" t="s">
        <v>996</v>
      </c>
      <c r="B569" s="232" t="s">
        <v>478</v>
      </c>
      <c r="C569" s="224" t="s">
        <v>1315</v>
      </c>
      <c r="D569" s="224" t="s">
        <v>924</v>
      </c>
      <c r="E569" s="174"/>
      <c r="F569" s="299">
        <f t="shared" si="107"/>
        <v>151400</v>
      </c>
      <c r="G569" s="299">
        <f t="shared" si="107"/>
        <v>151400</v>
      </c>
      <c r="H569" s="299">
        <f t="shared" si="107"/>
        <v>151400</v>
      </c>
    </row>
    <row r="570" spans="1:8" ht="12.75">
      <c r="A570" s="174" t="s">
        <v>997</v>
      </c>
      <c r="B570" s="232" t="s">
        <v>520</v>
      </c>
      <c r="C570" s="224" t="s">
        <v>1315</v>
      </c>
      <c r="D570" s="224" t="s">
        <v>862</v>
      </c>
      <c r="E570" s="174"/>
      <c r="F570" s="299">
        <f t="shared" si="107"/>
        <v>151400</v>
      </c>
      <c r="G570" s="299">
        <f t="shared" si="107"/>
        <v>151400</v>
      </c>
      <c r="H570" s="299">
        <f t="shared" si="107"/>
        <v>151400</v>
      </c>
    </row>
    <row r="571" spans="1:8" ht="12.75">
      <c r="A571" s="174" t="s">
        <v>998</v>
      </c>
      <c r="B571" s="236" t="s">
        <v>1043</v>
      </c>
      <c r="C571" s="224" t="s">
        <v>1315</v>
      </c>
      <c r="D571" s="224" t="s">
        <v>862</v>
      </c>
      <c r="E571" s="174" t="s">
        <v>27</v>
      </c>
      <c r="F571" s="299">
        <f t="shared" si="107"/>
        <v>151400</v>
      </c>
      <c r="G571" s="299">
        <f t="shared" si="107"/>
        <v>151400</v>
      </c>
      <c r="H571" s="299">
        <f t="shared" si="107"/>
        <v>151400</v>
      </c>
    </row>
    <row r="572" spans="1:8" ht="12.75">
      <c r="A572" s="174" t="s">
        <v>999</v>
      </c>
      <c r="B572" s="236" t="s">
        <v>1044</v>
      </c>
      <c r="C572" s="224" t="s">
        <v>1315</v>
      </c>
      <c r="D572" s="224" t="s">
        <v>862</v>
      </c>
      <c r="E572" s="174" t="s">
        <v>514</v>
      </c>
      <c r="F572" s="230">
        <v>151400</v>
      </c>
      <c r="G572" s="230">
        <v>151400</v>
      </c>
      <c r="H572" s="230">
        <v>151400</v>
      </c>
    </row>
    <row r="573" spans="1:8" s="297" customFormat="1" ht="25.5">
      <c r="A573" s="174" t="s">
        <v>1000</v>
      </c>
      <c r="B573" s="238" t="s">
        <v>55</v>
      </c>
      <c r="C573" s="255" t="s">
        <v>78</v>
      </c>
      <c r="D573" s="226"/>
      <c r="E573" s="226"/>
      <c r="F573" s="296">
        <f aca="true" t="shared" si="108" ref="F573:H578">F574</f>
        <v>1226522</v>
      </c>
      <c r="G573" s="296">
        <f t="shared" si="108"/>
        <v>1226522</v>
      </c>
      <c r="H573" s="296">
        <f t="shared" si="108"/>
        <v>1226522</v>
      </c>
    </row>
    <row r="574" spans="1:8" ht="12.75">
      <c r="A574" s="174" t="s">
        <v>1001</v>
      </c>
      <c r="B574" s="159" t="s">
        <v>738</v>
      </c>
      <c r="C574" s="224" t="s">
        <v>79</v>
      </c>
      <c r="D574" s="174"/>
      <c r="E574" s="174"/>
      <c r="F574" s="299">
        <f>F575</f>
        <v>1226522</v>
      </c>
      <c r="G574" s="299">
        <f t="shared" si="108"/>
        <v>1226522</v>
      </c>
      <c r="H574" s="299">
        <f t="shared" si="108"/>
        <v>1226522</v>
      </c>
    </row>
    <row r="575" spans="1:8" ht="51">
      <c r="A575" s="174" t="s">
        <v>1002</v>
      </c>
      <c r="B575" s="159" t="s">
        <v>727</v>
      </c>
      <c r="C575" s="224" t="s">
        <v>80</v>
      </c>
      <c r="D575" s="174"/>
      <c r="E575" s="174"/>
      <c r="F575" s="299">
        <f t="shared" si="108"/>
        <v>1226522</v>
      </c>
      <c r="G575" s="299">
        <f t="shared" si="108"/>
        <v>1226522</v>
      </c>
      <c r="H575" s="299">
        <f t="shared" si="108"/>
        <v>1226522</v>
      </c>
    </row>
    <row r="576" spans="1:8" ht="51">
      <c r="A576" s="174" t="s">
        <v>1003</v>
      </c>
      <c r="B576" s="232" t="s">
        <v>16</v>
      </c>
      <c r="C576" s="224" t="s">
        <v>80</v>
      </c>
      <c r="D576" s="174" t="s">
        <v>451</v>
      </c>
      <c r="E576" s="174"/>
      <c r="F576" s="299">
        <f t="shared" si="108"/>
        <v>1226522</v>
      </c>
      <c r="G576" s="299">
        <f t="shared" si="108"/>
        <v>1226522</v>
      </c>
      <c r="H576" s="299">
        <f t="shared" si="108"/>
        <v>1226522</v>
      </c>
    </row>
    <row r="577" spans="1:8" ht="25.5">
      <c r="A577" s="174" t="s">
        <v>1072</v>
      </c>
      <c r="B577" s="232" t="s">
        <v>50</v>
      </c>
      <c r="C577" s="224" t="s">
        <v>80</v>
      </c>
      <c r="D577" s="174" t="s">
        <v>468</v>
      </c>
      <c r="E577" s="174"/>
      <c r="F577" s="299">
        <f t="shared" si="108"/>
        <v>1226522</v>
      </c>
      <c r="G577" s="299">
        <f t="shared" si="108"/>
        <v>1226522</v>
      </c>
      <c r="H577" s="299">
        <f t="shared" si="108"/>
        <v>1226522</v>
      </c>
    </row>
    <row r="578" spans="1:8" ht="12.75">
      <c r="A578" s="174" t="s">
        <v>1073</v>
      </c>
      <c r="B578" s="236" t="s">
        <v>935</v>
      </c>
      <c r="C578" s="224" t="s">
        <v>80</v>
      </c>
      <c r="D578" s="174" t="s">
        <v>468</v>
      </c>
      <c r="E578" s="174" t="s">
        <v>22</v>
      </c>
      <c r="F578" s="299">
        <f t="shared" si="108"/>
        <v>1226522</v>
      </c>
      <c r="G578" s="299">
        <f t="shared" si="108"/>
        <v>1226522</v>
      </c>
      <c r="H578" s="299">
        <f t="shared" si="108"/>
        <v>1226522</v>
      </c>
    </row>
    <row r="579" spans="1:8" ht="25.5">
      <c r="A579" s="174" t="s">
        <v>1074</v>
      </c>
      <c r="B579" s="159" t="s">
        <v>49</v>
      </c>
      <c r="C579" s="224" t="s">
        <v>80</v>
      </c>
      <c r="D579" s="174" t="s">
        <v>468</v>
      </c>
      <c r="E579" s="174" t="s">
        <v>385</v>
      </c>
      <c r="F579" s="230">
        <v>1226522</v>
      </c>
      <c r="G579" s="230">
        <v>1226522</v>
      </c>
      <c r="H579" s="230">
        <v>1226522</v>
      </c>
    </row>
    <row r="580" spans="1:8" s="297" customFormat="1" ht="25.5">
      <c r="A580" s="174" t="s">
        <v>1075</v>
      </c>
      <c r="B580" s="298" t="s">
        <v>56</v>
      </c>
      <c r="C580" s="226" t="s">
        <v>81</v>
      </c>
      <c r="D580" s="226"/>
      <c r="E580" s="226"/>
      <c r="F580" s="296">
        <f>F581</f>
        <v>2179214</v>
      </c>
      <c r="G580" s="296">
        <f>G581</f>
        <v>2179214</v>
      </c>
      <c r="H580" s="296">
        <f>H581</f>
        <v>2179214</v>
      </c>
    </row>
    <row r="581" spans="1:8" ht="12.75">
      <c r="A581" s="174" t="s">
        <v>1076</v>
      </c>
      <c r="B581" s="232" t="s">
        <v>724</v>
      </c>
      <c r="C581" s="174" t="s">
        <v>82</v>
      </c>
      <c r="D581" s="174"/>
      <c r="E581" s="174"/>
      <c r="F581" s="299">
        <f>F582+F595</f>
        <v>2179214</v>
      </c>
      <c r="G581" s="299">
        <f>G582+G595</f>
        <v>2179214</v>
      </c>
      <c r="H581" s="299">
        <f>H582+H595</f>
        <v>2179214</v>
      </c>
    </row>
    <row r="582" spans="1:8" ht="38.25">
      <c r="A582" s="174" t="s">
        <v>1077</v>
      </c>
      <c r="B582" s="159" t="s">
        <v>1476</v>
      </c>
      <c r="C582" s="224" t="s">
        <v>83</v>
      </c>
      <c r="D582" s="174"/>
      <c r="E582" s="174"/>
      <c r="F582" s="299">
        <f>F583+F587+F591</f>
        <v>952692</v>
      </c>
      <c r="G582" s="299">
        <f>G583+G587+G591</f>
        <v>952692</v>
      </c>
      <c r="H582" s="299">
        <f>H583+H587+H591</f>
        <v>952692</v>
      </c>
    </row>
    <row r="583" spans="1:8" ht="51">
      <c r="A583" s="174" t="s">
        <v>1078</v>
      </c>
      <c r="B583" s="232" t="s">
        <v>16</v>
      </c>
      <c r="C583" s="224" t="s">
        <v>83</v>
      </c>
      <c r="D583" s="174" t="s">
        <v>451</v>
      </c>
      <c r="E583" s="174"/>
      <c r="F583" s="299">
        <f aca="true" t="shared" si="109" ref="F583:H585">F584</f>
        <v>518412</v>
      </c>
      <c r="G583" s="299">
        <f t="shared" si="109"/>
        <v>518412</v>
      </c>
      <c r="H583" s="299">
        <f t="shared" si="109"/>
        <v>518412</v>
      </c>
    </row>
    <row r="584" spans="1:8" ht="25.5">
      <c r="A584" s="174" t="s">
        <v>1079</v>
      </c>
      <c r="B584" s="232" t="s">
        <v>50</v>
      </c>
      <c r="C584" s="224" t="s">
        <v>83</v>
      </c>
      <c r="D584" s="174" t="s">
        <v>468</v>
      </c>
      <c r="E584" s="174"/>
      <c r="F584" s="299">
        <f t="shared" si="109"/>
        <v>518412</v>
      </c>
      <c r="G584" s="299">
        <f t="shared" si="109"/>
        <v>518412</v>
      </c>
      <c r="H584" s="299">
        <f t="shared" si="109"/>
        <v>518412</v>
      </c>
    </row>
    <row r="585" spans="1:8" ht="12.75">
      <c r="A585" s="174" t="s">
        <v>1080</v>
      </c>
      <c r="B585" s="236" t="s">
        <v>935</v>
      </c>
      <c r="C585" s="224" t="s">
        <v>83</v>
      </c>
      <c r="D585" s="174" t="s">
        <v>468</v>
      </c>
      <c r="E585" s="174" t="s">
        <v>22</v>
      </c>
      <c r="F585" s="299">
        <f t="shared" si="109"/>
        <v>518412</v>
      </c>
      <c r="G585" s="299">
        <f t="shared" si="109"/>
        <v>518412</v>
      </c>
      <c r="H585" s="299">
        <f t="shared" si="109"/>
        <v>518412</v>
      </c>
    </row>
    <row r="586" spans="1:8" ht="38.25">
      <c r="A586" s="174" t="s">
        <v>1081</v>
      </c>
      <c r="B586" s="159" t="s">
        <v>942</v>
      </c>
      <c r="C586" s="224" t="s">
        <v>83</v>
      </c>
      <c r="D586" s="174" t="s">
        <v>468</v>
      </c>
      <c r="E586" s="174" t="s">
        <v>386</v>
      </c>
      <c r="F586" s="230">
        <f>508412+10000</f>
        <v>518412</v>
      </c>
      <c r="G586" s="230">
        <v>518412</v>
      </c>
      <c r="H586" s="230">
        <v>518412</v>
      </c>
    </row>
    <row r="587" spans="1:8" ht="38.25">
      <c r="A587" s="174" t="s">
        <v>1082</v>
      </c>
      <c r="B587" s="232" t="s">
        <v>1278</v>
      </c>
      <c r="C587" s="224" t="s">
        <v>83</v>
      </c>
      <c r="D587" s="174" t="s">
        <v>183</v>
      </c>
      <c r="E587" s="174"/>
      <c r="F587" s="299">
        <f aca="true" t="shared" si="110" ref="F587:H589">F588</f>
        <v>424280</v>
      </c>
      <c r="G587" s="299">
        <f t="shared" si="110"/>
        <v>424280</v>
      </c>
      <c r="H587" s="299">
        <f t="shared" si="110"/>
        <v>424280</v>
      </c>
    </row>
    <row r="588" spans="1:8" ht="25.5">
      <c r="A588" s="174" t="s">
        <v>1083</v>
      </c>
      <c r="B588" s="232" t="s">
        <v>516</v>
      </c>
      <c r="C588" s="224" t="s">
        <v>83</v>
      </c>
      <c r="D588" s="174" t="s">
        <v>938</v>
      </c>
      <c r="E588" s="174"/>
      <c r="F588" s="299">
        <f t="shared" si="110"/>
        <v>424280</v>
      </c>
      <c r="G588" s="299">
        <f t="shared" si="110"/>
        <v>424280</v>
      </c>
      <c r="H588" s="299">
        <f t="shared" si="110"/>
        <v>424280</v>
      </c>
    </row>
    <row r="589" spans="1:8" ht="12.75">
      <c r="A589" s="174" t="s">
        <v>1084</v>
      </c>
      <c r="B589" s="236" t="s">
        <v>935</v>
      </c>
      <c r="C589" s="224" t="s">
        <v>83</v>
      </c>
      <c r="D589" s="174" t="s">
        <v>938</v>
      </c>
      <c r="E589" s="174" t="s">
        <v>22</v>
      </c>
      <c r="F589" s="299">
        <f t="shared" si="110"/>
        <v>424280</v>
      </c>
      <c r="G589" s="299">
        <f t="shared" si="110"/>
        <v>424280</v>
      </c>
      <c r="H589" s="299">
        <f t="shared" si="110"/>
        <v>424280</v>
      </c>
    </row>
    <row r="590" spans="1:8" ht="38.25">
      <c r="A590" s="174" t="s">
        <v>1085</v>
      </c>
      <c r="B590" s="159" t="s">
        <v>942</v>
      </c>
      <c r="C590" s="224" t="s">
        <v>83</v>
      </c>
      <c r="D590" s="174" t="s">
        <v>938</v>
      </c>
      <c r="E590" s="174" t="s">
        <v>386</v>
      </c>
      <c r="F590" s="230">
        <v>424280</v>
      </c>
      <c r="G590" s="230">
        <v>424280</v>
      </c>
      <c r="H590" s="230">
        <v>424280</v>
      </c>
    </row>
    <row r="591" spans="1:8" ht="12.75">
      <c r="A591" s="174" t="s">
        <v>1086</v>
      </c>
      <c r="B591" s="232" t="s">
        <v>53</v>
      </c>
      <c r="C591" s="224" t="s">
        <v>83</v>
      </c>
      <c r="D591" s="174" t="s">
        <v>52</v>
      </c>
      <c r="E591" s="174"/>
      <c r="F591" s="299">
        <f aca="true" t="shared" si="111" ref="F591:H593">F592</f>
        <v>10000</v>
      </c>
      <c r="G591" s="299">
        <f t="shared" si="111"/>
        <v>10000</v>
      </c>
      <c r="H591" s="299">
        <f t="shared" si="111"/>
        <v>10000</v>
      </c>
    </row>
    <row r="592" spans="1:8" ht="12.75">
      <c r="A592" s="174" t="s">
        <v>1110</v>
      </c>
      <c r="B592" s="232" t="s">
        <v>54</v>
      </c>
      <c r="C592" s="224" t="s">
        <v>83</v>
      </c>
      <c r="D592" s="174" t="s">
        <v>51</v>
      </c>
      <c r="E592" s="174"/>
      <c r="F592" s="299">
        <f t="shared" si="111"/>
        <v>10000</v>
      </c>
      <c r="G592" s="299">
        <f t="shared" si="111"/>
        <v>10000</v>
      </c>
      <c r="H592" s="299">
        <f t="shared" si="111"/>
        <v>10000</v>
      </c>
    </row>
    <row r="593" spans="1:8" ht="12.75">
      <c r="A593" s="174" t="s">
        <v>1111</v>
      </c>
      <c r="B593" s="236" t="s">
        <v>935</v>
      </c>
      <c r="C593" s="224" t="s">
        <v>83</v>
      </c>
      <c r="D593" s="174" t="s">
        <v>51</v>
      </c>
      <c r="E593" s="174" t="s">
        <v>22</v>
      </c>
      <c r="F593" s="299">
        <f t="shared" si="111"/>
        <v>10000</v>
      </c>
      <c r="G593" s="299">
        <f t="shared" si="111"/>
        <v>10000</v>
      </c>
      <c r="H593" s="299">
        <f t="shared" si="111"/>
        <v>10000</v>
      </c>
    </row>
    <row r="594" spans="1:8" ht="38.25">
      <c r="A594" s="174" t="s">
        <v>1112</v>
      </c>
      <c r="B594" s="159" t="s">
        <v>942</v>
      </c>
      <c r="C594" s="224" t="s">
        <v>83</v>
      </c>
      <c r="D594" s="174" t="s">
        <v>51</v>
      </c>
      <c r="E594" s="174" t="s">
        <v>386</v>
      </c>
      <c r="F594" s="230">
        <v>10000</v>
      </c>
      <c r="G594" s="230">
        <v>10000</v>
      </c>
      <c r="H594" s="230">
        <v>10000</v>
      </c>
    </row>
    <row r="595" spans="1:8" ht="38.25">
      <c r="A595" s="174" t="s">
        <v>1113</v>
      </c>
      <c r="B595" s="232" t="s">
        <v>1477</v>
      </c>
      <c r="C595" s="224" t="s">
        <v>968</v>
      </c>
      <c r="D595" s="174"/>
      <c r="E595" s="174"/>
      <c r="F595" s="299">
        <f aca="true" t="shared" si="112" ref="F595:H598">F596</f>
        <v>1226522</v>
      </c>
      <c r="G595" s="299">
        <f t="shared" si="112"/>
        <v>1226522</v>
      </c>
      <c r="H595" s="299">
        <f t="shared" si="112"/>
        <v>1226522</v>
      </c>
    </row>
    <row r="596" spans="1:8" ht="51">
      <c r="A596" s="174" t="s">
        <v>1114</v>
      </c>
      <c r="B596" s="232" t="s">
        <v>16</v>
      </c>
      <c r="C596" s="224" t="s">
        <v>968</v>
      </c>
      <c r="D596" s="174" t="s">
        <v>451</v>
      </c>
      <c r="E596" s="174"/>
      <c r="F596" s="299">
        <f t="shared" si="112"/>
        <v>1226522</v>
      </c>
      <c r="G596" s="299">
        <f t="shared" si="112"/>
        <v>1226522</v>
      </c>
      <c r="H596" s="299">
        <f t="shared" si="112"/>
        <v>1226522</v>
      </c>
    </row>
    <row r="597" spans="1:8" ht="25.5">
      <c r="A597" s="174" t="s">
        <v>1115</v>
      </c>
      <c r="B597" s="232" t="s">
        <v>50</v>
      </c>
      <c r="C597" s="224" t="s">
        <v>968</v>
      </c>
      <c r="D597" s="174" t="s">
        <v>468</v>
      </c>
      <c r="E597" s="174"/>
      <c r="F597" s="299">
        <f t="shared" si="112"/>
        <v>1226522</v>
      </c>
      <c r="G597" s="299">
        <f t="shared" si="112"/>
        <v>1226522</v>
      </c>
      <c r="H597" s="299">
        <f t="shared" si="112"/>
        <v>1226522</v>
      </c>
    </row>
    <row r="598" spans="1:8" ht="12.75">
      <c r="A598" s="174" t="s">
        <v>1269</v>
      </c>
      <c r="B598" s="236" t="s">
        <v>935</v>
      </c>
      <c r="C598" s="224" t="s">
        <v>968</v>
      </c>
      <c r="D598" s="174" t="s">
        <v>468</v>
      </c>
      <c r="E598" s="174" t="s">
        <v>22</v>
      </c>
      <c r="F598" s="299">
        <f t="shared" si="112"/>
        <v>1226522</v>
      </c>
      <c r="G598" s="299">
        <f t="shared" si="112"/>
        <v>1226522</v>
      </c>
      <c r="H598" s="299">
        <f t="shared" si="112"/>
        <v>1226522</v>
      </c>
    </row>
    <row r="599" spans="1:8" ht="38.25">
      <c r="A599" s="174" t="s">
        <v>1116</v>
      </c>
      <c r="B599" s="159" t="s">
        <v>942</v>
      </c>
      <c r="C599" s="224" t="s">
        <v>968</v>
      </c>
      <c r="D599" s="174" t="s">
        <v>468</v>
      </c>
      <c r="E599" s="174" t="s">
        <v>386</v>
      </c>
      <c r="F599" s="230">
        <v>1226522</v>
      </c>
      <c r="G599" s="230">
        <v>1226522</v>
      </c>
      <c r="H599" s="230">
        <v>1226522</v>
      </c>
    </row>
    <row r="600" spans="1:8" s="297" customFormat="1" ht="25.5">
      <c r="A600" s="174" t="s">
        <v>1117</v>
      </c>
      <c r="B600" s="238" t="s">
        <v>728</v>
      </c>
      <c r="C600" s="255" t="s">
        <v>84</v>
      </c>
      <c r="D600" s="226"/>
      <c r="E600" s="226"/>
      <c r="F600" s="296">
        <f>F601</f>
        <v>1567857.8</v>
      </c>
      <c r="G600" s="296">
        <f>G601</f>
        <v>1366993.8</v>
      </c>
      <c r="H600" s="296">
        <f>H601</f>
        <v>1354440.8</v>
      </c>
    </row>
    <row r="601" spans="1:8" ht="25.5">
      <c r="A601" s="174" t="s">
        <v>1594</v>
      </c>
      <c r="B601" s="159" t="s">
        <v>725</v>
      </c>
      <c r="C601" s="224" t="s">
        <v>85</v>
      </c>
      <c r="D601" s="174"/>
      <c r="E601" s="174"/>
      <c r="F601" s="299">
        <f>F602+F611+F616</f>
        <v>1567857.8</v>
      </c>
      <c r="G601" s="299">
        <f>G602+G611+G616</f>
        <v>1366993.8</v>
      </c>
      <c r="H601" s="299">
        <f>H602+H611+H616</f>
        <v>1354440.8</v>
      </c>
    </row>
    <row r="602" spans="1:8" ht="51">
      <c r="A602" s="174" t="s">
        <v>1595</v>
      </c>
      <c r="B602" s="159" t="s">
        <v>984</v>
      </c>
      <c r="C602" s="224" t="s">
        <v>86</v>
      </c>
      <c r="D602" s="174"/>
      <c r="E602" s="174"/>
      <c r="F602" s="299">
        <f>F603+F607</f>
        <v>627698</v>
      </c>
      <c r="G602" s="299">
        <f>G603+G607</f>
        <v>426834</v>
      </c>
      <c r="H602" s="299">
        <f>H603+H607</f>
        <v>414281</v>
      </c>
    </row>
    <row r="603" spans="1:8" ht="51">
      <c r="A603" s="174" t="s">
        <v>1596</v>
      </c>
      <c r="B603" s="232" t="s">
        <v>16</v>
      </c>
      <c r="C603" s="224" t="s">
        <v>86</v>
      </c>
      <c r="D603" s="174" t="s">
        <v>451</v>
      </c>
      <c r="E603" s="174"/>
      <c r="F603" s="299">
        <f aca="true" t="shared" si="113" ref="F603:H605">F604</f>
        <v>561293</v>
      </c>
      <c r="G603" s="299">
        <f t="shared" si="113"/>
        <v>381679</v>
      </c>
      <c r="H603" s="299">
        <f t="shared" si="113"/>
        <v>370454</v>
      </c>
    </row>
    <row r="604" spans="1:8" ht="25.5">
      <c r="A604" s="174" t="s">
        <v>1118</v>
      </c>
      <c r="B604" s="232" t="s">
        <v>50</v>
      </c>
      <c r="C604" s="224" t="s">
        <v>86</v>
      </c>
      <c r="D604" s="174" t="s">
        <v>468</v>
      </c>
      <c r="E604" s="174"/>
      <c r="F604" s="299">
        <f t="shared" si="113"/>
        <v>561293</v>
      </c>
      <c r="G604" s="299">
        <f t="shared" si="113"/>
        <v>381679</v>
      </c>
      <c r="H604" s="299">
        <f t="shared" si="113"/>
        <v>370454</v>
      </c>
    </row>
    <row r="605" spans="1:8" ht="12.75">
      <c r="A605" s="174" t="s">
        <v>1119</v>
      </c>
      <c r="B605" s="236" t="s">
        <v>935</v>
      </c>
      <c r="C605" s="224" t="s">
        <v>86</v>
      </c>
      <c r="D605" s="174" t="s">
        <v>468</v>
      </c>
      <c r="E605" s="174" t="s">
        <v>22</v>
      </c>
      <c r="F605" s="299">
        <f t="shared" si="113"/>
        <v>561293</v>
      </c>
      <c r="G605" s="299">
        <f t="shared" si="113"/>
        <v>381679</v>
      </c>
      <c r="H605" s="299">
        <f t="shared" si="113"/>
        <v>370454</v>
      </c>
    </row>
    <row r="606" spans="1:8" ht="38.25">
      <c r="A606" s="174" t="s">
        <v>1120</v>
      </c>
      <c r="B606" s="159" t="s">
        <v>920</v>
      </c>
      <c r="C606" s="224" t="s">
        <v>86</v>
      </c>
      <c r="D606" s="174" t="s">
        <v>468</v>
      </c>
      <c r="E606" s="174" t="s">
        <v>388</v>
      </c>
      <c r="F606" s="230">
        <v>561293</v>
      </c>
      <c r="G606" s="230">
        <v>381679</v>
      </c>
      <c r="H606" s="230">
        <v>370454</v>
      </c>
    </row>
    <row r="607" spans="1:8" ht="38.25">
      <c r="A607" s="174" t="s">
        <v>1121</v>
      </c>
      <c r="B607" s="232" t="s">
        <v>1278</v>
      </c>
      <c r="C607" s="224" t="s">
        <v>86</v>
      </c>
      <c r="D607" s="174" t="s">
        <v>183</v>
      </c>
      <c r="E607" s="174"/>
      <c r="F607" s="299">
        <f aca="true" t="shared" si="114" ref="F607:H609">F608</f>
        <v>66405</v>
      </c>
      <c r="G607" s="299">
        <f t="shared" si="114"/>
        <v>45155</v>
      </c>
      <c r="H607" s="299">
        <f t="shared" si="114"/>
        <v>43827</v>
      </c>
    </row>
    <row r="608" spans="1:8" ht="25.5">
      <c r="A608" s="174" t="s">
        <v>1122</v>
      </c>
      <c r="B608" s="232" t="s">
        <v>516</v>
      </c>
      <c r="C608" s="224" t="s">
        <v>86</v>
      </c>
      <c r="D608" s="174" t="s">
        <v>938</v>
      </c>
      <c r="E608" s="174"/>
      <c r="F608" s="299">
        <f t="shared" si="114"/>
        <v>66405</v>
      </c>
      <c r="G608" s="299">
        <f t="shared" si="114"/>
        <v>45155</v>
      </c>
      <c r="H608" s="299">
        <f t="shared" si="114"/>
        <v>43827</v>
      </c>
    </row>
    <row r="609" spans="1:8" ht="12.75">
      <c r="A609" s="174" t="s">
        <v>1123</v>
      </c>
      <c r="B609" s="236" t="s">
        <v>935</v>
      </c>
      <c r="C609" s="224" t="s">
        <v>86</v>
      </c>
      <c r="D609" s="174" t="s">
        <v>938</v>
      </c>
      <c r="E609" s="174" t="s">
        <v>22</v>
      </c>
      <c r="F609" s="299">
        <f t="shared" si="114"/>
        <v>66405</v>
      </c>
      <c r="G609" s="299">
        <f t="shared" si="114"/>
        <v>45155</v>
      </c>
      <c r="H609" s="299">
        <f t="shared" si="114"/>
        <v>43827</v>
      </c>
    </row>
    <row r="610" spans="1:8" ht="38.25">
      <c r="A610" s="174" t="s">
        <v>1124</v>
      </c>
      <c r="B610" s="159" t="s">
        <v>920</v>
      </c>
      <c r="C610" s="224" t="s">
        <v>86</v>
      </c>
      <c r="D610" s="174" t="s">
        <v>938</v>
      </c>
      <c r="E610" s="174" t="s">
        <v>388</v>
      </c>
      <c r="F610" s="230">
        <v>66405</v>
      </c>
      <c r="G610" s="230">
        <v>45155</v>
      </c>
      <c r="H610" s="230">
        <v>43827</v>
      </c>
    </row>
    <row r="611" spans="1:8" ht="51">
      <c r="A611" s="174" t="s">
        <v>836</v>
      </c>
      <c r="B611" s="236" t="s">
        <v>816</v>
      </c>
      <c r="C611" s="224" t="s">
        <v>87</v>
      </c>
      <c r="D611" s="174"/>
      <c r="E611" s="174"/>
      <c r="F611" s="299">
        <f aca="true" t="shared" si="115" ref="F611:H614">F612</f>
        <v>808543</v>
      </c>
      <c r="G611" s="299">
        <f t="shared" si="115"/>
        <v>808543</v>
      </c>
      <c r="H611" s="299">
        <f t="shared" si="115"/>
        <v>808543</v>
      </c>
    </row>
    <row r="612" spans="1:8" ht="51">
      <c r="A612" s="174" t="s">
        <v>1125</v>
      </c>
      <c r="B612" s="232" t="s">
        <v>16</v>
      </c>
      <c r="C612" s="224" t="s">
        <v>87</v>
      </c>
      <c r="D612" s="174" t="s">
        <v>451</v>
      </c>
      <c r="E612" s="174"/>
      <c r="F612" s="299">
        <f t="shared" si="115"/>
        <v>808543</v>
      </c>
      <c r="G612" s="299">
        <f t="shared" si="115"/>
        <v>808543</v>
      </c>
      <c r="H612" s="299">
        <f t="shared" si="115"/>
        <v>808543</v>
      </c>
    </row>
    <row r="613" spans="1:8" ht="25.5">
      <c r="A613" s="174" t="s">
        <v>1126</v>
      </c>
      <c r="B613" s="232" t="s">
        <v>50</v>
      </c>
      <c r="C613" s="224" t="s">
        <v>87</v>
      </c>
      <c r="D613" s="174" t="s">
        <v>468</v>
      </c>
      <c r="E613" s="174"/>
      <c r="F613" s="299">
        <f t="shared" si="115"/>
        <v>808543</v>
      </c>
      <c r="G613" s="299">
        <f t="shared" si="115"/>
        <v>808543</v>
      </c>
      <c r="H613" s="299">
        <f t="shared" si="115"/>
        <v>808543</v>
      </c>
    </row>
    <row r="614" spans="1:8" ht="12.75">
      <c r="A614" s="174" t="s">
        <v>1127</v>
      </c>
      <c r="B614" s="236" t="s">
        <v>935</v>
      </c>
      <c r="C614" s="224" t="s">
        <v>87</v>
      </c>
      <c r="D614" s="174" t="s">
        <v>468</v>
      </c>
      <c r="E614" s="174" t="s">
        <v>22</v>
      </c>
      <c r="F614" s="299">
        <f t="shared" si="115"/>
        <v>808543</v>
      </c>
      <c r="G614" s="299">
        <f t="shared" si="115"/>
        <v>808543</v>
      </c>
      <c r="H614" s="299">
        <f t="shared" si="115"/>
        <v>808543</v>
      </c>
    </row>
    <row r="615" spans="1:8" ht="38.25">
      <c r="A615" s="174" t="s">
        <v>1128</v>
      </c>
      <c r="B615" s="159" t="s">
        <v>920</v>
      </c>
      <c r="C615" s="224" t="s">
        <v>87</v>
      </c>
      <c r="D615" s="174" t="s">
        <v>468</v>
      </c>
      <c r="E615" s="174" t="s">
        <v>388</v>
      </c>
      <c r="F615" s="230">
        <v>808543</v>
      </c>
      <c r="G615" s="230">
        <v>808543</v>
      </c>
      <c r="H615" s="230">
        <v>808543</v>
      </c>
    </row>
    <row r="616" spans="1:8" ht="114.75">
      <c r="A616" s="174" t="s">
        <v>1129</v>
      </c>
      <c r="B616" s="159" t="s">
        <v>1066</v>
      </c>
      <c r="C616" s="224" t="s">
        <v>1067</v>
      </c>
      <c r="D616" s="174"/>
      <c r="E616" s="174"/>
      <c r="F616" s="299">
        <f>F617+F621</f>
        <v>131616.8</v>
      </c>
      <c r="G616" s="299">
        <f>G617+G621</f>
        <v>131616.8</v>
      </c>
      <c r="H616" s="299">
        <f>H617+H621</f>
        <v>131616.8</v>
      </c>
    </row>
    <row r="617" spans="1:8" ht="51">
      <c r="A617" s="174" t="s">
        <v>1130</v>
      </c>
      <c r="B617" s="232" t="s">
        <v>16</v>
      </c>
      <c r="C617" s="224" t="s">
        <v>1067</v>
      </c>
      <c r="D617" s="174" t="s">
        <v>451</v>
      </c>
      <c r="E617" s="174"/>
      <c r="F617" s="299">
        <f aca="true" t="shared" si="116" ref="F617:H619">F618</f>
        <v>130816.8</v>
      </c>
      <c r="G617" s="299">
        <f t="shared" si="116"/>
        <v>130816.8</v>
      </c>
      <c r="H617" s="299">
        <f t="shared" si="116"/>
        <v>130816.8</v>
      </c>
    </row>
    <row r="618" spans="1:8" ht="25.5">
      <c r="A618" s="174" t="s">
        <v>1131</v>
      </c>
      <c r="B618" s="232" t="s">
        <v>50</v>
      </c>
      <c r="C618" s="224" t="s">
        <v>1067</v>
      </c>
      <c r="D618" s="174" t="s">
        <v>468</v>
      </c>
      <c r="E618" s="174"/>
      <c r="F618" s="299">
        <f t="shared" si="116"/>
        <v>130816.8</v>
      </c>
      <c r="G618" s="299">
        <f t="shared" si="116"/>
        <v>130816.8</v>
      </c>
      <c r="H618" s="299">
        <f t="shared" si="116"/>
        <v>130816.8</v>
      </c>
    </row>
    <row r="619" spans="1:8" ht="12.75">
      <c r="A619" s="174" t="s">
        <v>1132</v>
      </c>
      <c r="B619" s="236" t="s">
        <v>935</v>
      </c>
      <c r="C619" s="224" t="s">
        <v>1067</v>
      </c>
      <c r="D619" s="174" t="s">
        <v>468</v>
      </c>
      <c r="E619" s="174" t="s">
        <v>22</v>
      </c>
      <c r="F619" s="299">
        <f t="shared" si="116"/>
        <v>130816.8</v>
      </c>
      <c r="G619" s="299">
        <f t="shared" si="116"/>
        <v>130816.8</v>
      </c>
      <c r="H619" s="299">
        <f t="shared" si="116"/>
        <v>130816.8</v>
      </c>
    </row>
    <row r="620" spans="1:8" ht="38.25">
      <c r="A620" s="174" t="s">
        <v>1133</v>
      </c>
      <c r="B620" s="159" t="s">
        <v>920</v>
      </c>
      <c r="C620" s="224" t="s">
        <v>1067</v>
      </c>
      <c r="D620" s="174" t="s">
        <v>468</v>
      </c>
      <c r="E620" s="174" t="s">
        <v>388</v>
      </c>
      <c r="F620" s="230">
        <v>130816.8</v>
      </c>
      <c r="G620" s="230">
        <v>130816.8</v>
      </c>
      <c r="H620" s="230">
        <v>130816.8</v>
      </c>
    </row>
    <row r="621" spans="1:8" ht="38.25">
      <c r="A621" s="174" t="s">
        <v>837</v>
      </c>
      <c r="B621" s="232" t="s">
        <v>1278</v>
      </c>
      <c r="C621" s="224" t="s">
        <v>1067</v>
      </c>
      <c r="D621" s="174" t="s">
        <v>183</v>
      </c>
      <c r="E621" s="174"/>
      <c r="F621" s="230">
        <f>F622</f>
        <v>800</v>
      </c>
      <c r="G621" s="230">
        <f aca="true" t="shared" si="117" ref="G621:H623">G622</f>
        <v>800</v>
      </c>
      <c r="H621" s="230">
        <f t="shared" si="117"/>
        <v>800</v>
      </c>
    </row>
    <row r="622" spans="1:8" ht="25.5">
      <c r="A622" s="174" t="s">
        <v>1270</v>
      </c>
      <c r="B622" s="232" t="s">
        <v>516</v>
      </c>
      <c r="C622" s="224" t="s">
        <v>1067</v>
      </c>
      <c r="D622" s="174" t="s">
        <v>938</v>
      </c>
      <c r="E622" s="174"/>
      <c r="F622" s="230">
        <f>F623</f>
        <v>800</v>
      </c>
      <c r="G622" s="230">
        <f t="shared" si="117"/>
        <v>800</v>
      </c>
      <c r="H622" s="230">
        <f t="shared" si="117"/>
        <v>800</v>
      </c>
    </row>
    <row r="623" spans="1:8" ht="12.75">
      <c r="A623" s="174" t="s">
        <v>1271</v>
      </c>
      <c r="B623" s="236" t="s">
        <v>935</v>
      </c>
      <c r="C623" s="224" t="s">
        <v>1067</v>
      </c>
      <c r="D623" s="174" t="s">
        <v>938</v>
      </c>
      <c r="E623" s="174" t="s">
        <v>22</v>
      </c>
      <c r="F623" s="230">
        <f>F624</f>
        <v>800</v>
      </c>
      <c r="G623" s="230">
        <f t="shared" si="117"/>
        <v>800</v>
      </c>
      <c r="H623" s="230">
        <f t="shared" si="117"/>
        <v>800</v>
      </c>
    </row>
    <row r="624" spans="1:8" ht="38.25">
      <c r="A624" s="174" t="s">
        <v>1272</v>
      </c>
      <c r="B624" s="159" t="s">
        <v>920</v>
      </c>
      <c r="C624" s="224" t="s">
        <v>1067</v>
      </c>
      <c r="D624" s="174" t="s">
        <v>938</v>
      </c>
      <c r="E624" s="174" t="s">
        <v>388</v>
      </c>
      <c r="F624" s="230">
        <v>800</v>
      </c>
      <c r="G624" s="230">
        <v>800</v>
      </c>
      <c r="H624" s="230">
        <v>800</v>
      </c>
    </row>
    <row r="625" spans="1:8" ht="12.75">
      <c r="A625" s="174" t="s">
        <v>1273</v>
      </c>
      <c r="B625" s="159" t="s">
        <v>1155</v>
      </c>
      <c r="C625" s="224"/>
      <c r="D625" s="174"/>
      <c r="E625" s="174"/>
      <c r="F625" s="230"/>
      <c r="G625" s="230">
        <v>5704273</v>
      </c>
      <c r="H625" s="230">
        <v>11386447</v>
      </c>
    </row>
    <row r="626" spans="1:8" s="297" customFormat="1" ht="12.75">
      <c r="A626" s="174" t="s">
        <v>1274</v>
      </c>
      <c r="B626" s="308" t="s">
        <v>220</v>
      </c>
      <c r="C626" s="309"/>
      <c r="D626" s="226"/>
      <c r="E626" s="310"/>
      <c r="F626" s="296">
        <f>F12+F164+F206+F251+F323+F341+F375+F398+F410+F431+F453+F476+F573+F580+F600+F625</f>
        <v>563085768.8</v>
      </c>
      <c r="G626" s="296">
        <f>G12+G164+G206+G251+G323+G341+G375+G398+G410+G431+G453+G476+G573+G580+G600+G625</f>
        <v>529261858.8</v>
      </c>
      <c r="H626" s="296">
        <f>H12+H164+H206+H251+H323+H341+H375+H398+H410+H431+H453+H476+H573+H580+H600+H625</f>
        <v>527767620.8</v>
      </c>
    </row>
    <row r="627" spans="1:8" s="356" customFormat="1" ht="12.75">
      <c r="A627" s="353"/>
      <c r="B627" s="354"/>
      <c r="C627" s="355"/>
      <c r="D627" s="355"/>
      <c r="E627" s="355"/>
      <c r="F627" s="355"/>
      <c r="G627" s="355"/>
      <c r="H627" s="354"/>
    </row>
    <row r="628" spans="1:8" s="356" customFormat="1" ht="12.75">
      <c r="A628" s="353"/>
      <c r="B628" s="354"/>
      <c r="C628" s="355"/>
      <c r="D628" s="355"/>
      <c r="E628" s="355"/>
      <c r="F628" s="355"/>
      <c r="G628" s="355"/>
      <c r="H628" s="355"/>
    </row>
    <row r="629" spans="1:8" s="356" customFormat="1" ht="12.75">
      <c r="A629" s="353"/>
      <c r="B629" s="354"/>
      <c r="C629" s="355"/>
      <c r="D629" s="355"/>
      <c r="E629" s="355"/>
      <c r="F629" s="355"/>
      <c r="G629" s="355"/>
      <c r="H629" s="354"/>
    </row>
    <row r="630" spans="1:8" s="356" customFormat="1" ht="12.75">
      <c r="A630" s="353"/>
      <c r="B630" s="354"/>
      <c r="C630" s="355"/>
      <c r="D630" s="355"/>
      <c r="E630" s="355"/>
      <c r="F630" s="355"/>
      <c r="G630" s="355"/>
      <c r="H630" s="354"/>
    </row>
    <row r="631" spans="1:8" s="356" customFormat="1" ht="12.75">
      <c r="A631" s="353"/>
      <c r="B631" s="354"/>
      <c r="C631" s="355"/>
      <c r="D631" s="355"/>
      <c r="E631" s="355"/>
      <c r="F631" s="355"/>
      <c r="G631" s="355"/>
      <c r="H631" s="354"/>
    </row>
    <row r="632" spans="1:8" s="356" customFormat="1" ht="12.75">
      <c r="A632" s="353"/>
      <c r="B632" s="354"/>
      <c r="C632" s="355"/>
      <c r="D632" s="355"/>
      <c r="E632" s="355"/>
      <c r="F632" s="355"/>
      <c r="G632" s="355"/>
      <c r="H632" s="354"/>
    </row>
    <row r="633" spans="1:8" s="356" customFormat="1" ht="12.75">
      <c r="A633" s="353"/>
      <c r="B633" s="354"/>
      <c r="C633" s="355"/>
      <c r="D633" s="355"/>
      <c r="E633" s="355"/>
      <c r="F633" s="355"/>
      <c r="G633" s="355"/>
      <c r="H633" s="354"/>
    </row>
    <row r="634" spans="1:8" s="356" customFormat="1" ht="12.75">
      <c r="A634" s="353"/>
      <c r="B634" s="354"/>
      <c r="C634" s="355"/>
      <c r="D634" s="355"/>
      <c r="E634" s="355"/>
      <c r="F634" s="355"/>
      <c r="G634" s="355"/>
      <c r="H634" s="354"/>
    </row>
    <row r="635" spans="1:8" s="356" customFormat="1" ht="12.75">
      <c r="A635" s="353"/>
      <c r="B635" s="354"/>
      <c r="C635" s="355"/>
      <c r="D635" s="355"/>
      <c r="E635" s="355"/>
      <c r="F635" s="355"/>
      <c r="G635" s="355"/>
      <c r="H635" s="354"/>
    </row>
    <row r="636" spans="1:8" s="356" customFormat="1" ht="12.75">
      <c r="A636" s="353"/>
      <c r="B636" s="354"/>
      <c r="C636" s="355"/>
      <c r="D636" s="355"/>
      <c r="E636" s="355"/>
      <c r="F636" s="355"/>
      <c r="G636" s="355"/>
      <c r="H636" s="354"/>
    </row>
    <row r="637" spans="1:8" s="356" customFormat="1" ht="12.75">
      <c r="A637" s="353"/>
      <c r="B637" s="354"/>
      <c r="C637" s="355"/>
      <c r="D637" s="355"/>
      <c r="E637" s="355"/>
      <c r="F637" s="355"/>
      <c r="G637" s="355"/>
      <c r="H637" s="354"/>
    </row>
    <row r="638" spans="1:8" s="356" customFormat="1" ht="12.75">
      <c r="A638" s="353"/>
      <c r="B638" s="354"/>
      <c r="C638" s="355"/>
      <c r="D638" s="355"/>
      <c r="E638" s="355"/>
      <c r="F638" s="355"/>
      <c r="G638" s="355"/>
      <c r="H638" s="354"/>
    </row>
    <row r="639" spans="1:8" s="356" customFormat="1" ht="12.75">
      <c r="A639" s="353"/>
      <c r="B639" s="354"/>
      <c r="C639" s="355"/>
      <c r="D639" s="355"/>
      <c r="E639" s="355"/>
      <c r="F639" s="355"/>
      <c r="G639" s="355"/>
      <c r="H639" s="354"/>
    </row>
    <row r="640" spans="1:8" s="356" customFormat="1" ht="12.75">
      <c r="A640" s="353"/>
      <c r="B640" s="354"/>
      <c r="C640" s="355"/>
      <c r="D640" s="355"/>
      <c r="E640" s="355"/>
      <c r="F640" s="355"/>
      <c r="G640" s="355"/>
      <c r="H640" s="354"/>
    </row>
    <row r="641" spans="1:8" s="356" customFormat="1" ht="12.75">
      <c r="A641" s="353"/>
      <c r="B641" s="354"/>
      <c r="C641" s="355"/>
      <c r="D641" s="355"/>
      <c r="E641" s="355"/>
      <c r="F641" s="355"/>
      <c r="G641" s="355"/>
      <c r="H641" s="354"/>
    </row>
    <row r="642" spans="1:8" s="356" customFormat="1" ht="12.75">
      <c r="A642" s="353"/>
      <c r="B642" s="354"/>
      <c r="C642" s="355"/>
      <c r="D642" s="355"/>
      <c r="E642" s="355"/>
      <c r="F642" s="355"/>
      <c r="G642" s="355"/>
      <c r="H642" s="354"/>
    </row>
    <row r="643" spans="1:8" s="356" customFormat="1" ht="12.75">
      <c r="A643" s="353"/>
      <c r="B643" s="354"/>
      <c r="C643" s="355"/>
      <c r="D643" s="355"/>
      <c r="E643" s="355"/>
      <c r="F643" s="355"/>
      <c r="G643" s="355"/>
      <c r="H643" s="354"/>
    </row>
    <row r="644" spans="1:8" s="356" customFormat="1" ht="12.75">
      <c r="A644" s="353"/>
      <c r="B644" s="354"/>
      <c r="C644" s="355"/>
      <c r="D644" s="355"/>
      <c r="E644" s="355"/>
      <c r="F644" s="355"/>
      <c r="G644" s="355"/>
      <c r="H644" s="354"/>
    </row>
    <row r="645" spans="1:8" s="356" customFormat="1" ht="12.75">
      <c r="A645" s="353"/>
      <c r="B645" s="354"/>
      <c r="C645" s="355"/>
      <c r="D645" s="355"/>
      <c r="E645" s="355"/>
      <c r="F645" s="355"/>
      <c r="G645" s="355"/>
      <c r="H645" s="354"/>
    </row>
    <row r="646" spans="1:8" s="356" customFormat="1" ht="12.75">
      <c r="A646" s="353"/>
      <c r="B646" s="354"/>
      <c r="C646" s="355"/>
      <c r="D646" s="355"/>
      <c r="E646" s="355"/>
      <c r="F646" s="355"/>
      <c r="G646" s="355"/>
      <c r="H646" s="354"/>
    </row>
    <row r="647" spans="1:8" s="356" customFormat="1" ht="12.75">
      <c r="A647" s="353"/>
      <c r="B647" s="354"/>
      <c r="C647" s="355"/>
      <c r="D647" s="355"/>
      <c r="E647" s="355"/>
      <c r="F647" s="355"/>
      <c r="G647" s="355"/>
      <c r="H647" s="354"/>
    </row>
    <row r="648" spans="1:8" s="356" customFormat="1" ht="12.75">
      <c r="A648" s="353"/>
      <c r="B648" s="354"/>
      <c r="C648" s="355"/>
      <c r="D648" s="355"/>
      <c r="E648" s="355"/>
      <c r="F648" s="355"/>
      <c r="G648" s="355"/>
      <c r="H648" s="354"/>
    </row>
    <row r="649" spans="1:8" s="356" customFormat="1" ht="12.75">
      <c r="A649" s="353"/>
      <c r="B649" s="354"/>
      <c r="C649" s="355"/>
      <c r="D649" s="355"/>
      <c r="E649" s="355"/>
      <c r="F649" s="355"/>
      <c r="G649" s="355"/>
      <c r="H649" s="354"/>
    </row>
    <row r="650" spans="1:8" s="356" customFormat="1" ht="12.75">
      <c r="A650" s="353"/>
      <c r="B650" s="354"/>
      <c r="C650" s="355"/>
      <c r="D650" s="355"/>
      <c r="E650" s="355"/>
      <c r="F650" s="355"/>
      <c r="G650" s="355"/>
      <c r="H650" s="354"/>
    </row>
    <row r="651" spans="1:8" s="356" customFormat="1" ht="12.75">
      <c r="A651" s="353"/>
      <c r="B651" s="354"/>
      <c r="C651" s="355"/>
      <c r="D651" s="355"/>
      <c r="E651" s="355"/>
      <c r="F651" s="355"/>
      <c r="G651" s="355"/>
      <c r="H651" s="354"/>
    </row>
  </sheetData>
  <sheetProtection/>
  <autoFilter ref="A10:H628"/>
  <mergeCells count="4">
    <mergeCell ref="A7:H7"/>
    <mergeCell ref="E4:H4"/>
    <mergeCell ref="G1:H1"/>
    <mergeCell ref="G3:H3"/>
  </mergeCells>
  <printOptions/>
  <pageMargins left="0.7480314960629921" right="0.1968503937007874" top="0.15748031496062992" bottom="0.15748031496062992" header="0.15748031496062992" footer="0.15748031496062992"/>
  <pageSetup fitToHeight="10000" fitToWidth="1" horizontalDpi="600" verticalDpi="600" orientation="portrait" paperSize="9" scale="66" r:id="rId1"/>
</worksheet>
</file>

<file path=xl/worksheets/sheet9.xml><?xml version="1.0" encoding="utf-8"?>
<worksheet xmlns="http://schemas.openxmlformats.org/spreadsheetml/2006/main" xmlns:r="http://schemas.openxmlformats.org/officeDocument/2006/relationships">
  <sheetPr>
    <tabColor theme="5" tint="0.5999900102615356"/>
  </sheetPr>
  <dimension ref="A1:K26"/>
  <sheetViews>
    <sheetView view="pageBreakPreview" zoomScale="60" zoomScalePageLayoutView="0" workbookViewId="0" topLeftCell="A1">
      <selection activeCell="M21" sqref="M21"/>
    </sheetView>
  </sheetViews>
  <sheetFormatPr defaultColWidth="9.00390625" defaultRowHeight="15"/>
  <cols>
    <col min="1" max="1" width="5.7109375" style="13" customWidth="1"/>
    <col min="2" max="2" width="38.57421875" style="27" customWidth="1"/>
    <col min="3" max="4" width="17.57421875" style="27" customWidth="1"/>
    <col min="5" max="11" width="17.57421875" style="13" customWidth="1"/>
    <col min="12" max="16384" width="9.00390625" style="4" customWidth="1"/>
  </cols>
  <sheetData>
    <row r="1" spans="2:11" ht="14.25" customHeight="1">
      <c r="B1" s="7"/>
      <c r="C1" s="7"/>
      <c r="D1" s="7"/>
      <c r="E1" s="7"/>
      <c r="F1" s="7"/>
      <c r="G1" s="7"/>
      <c r="H1" s="7"/>
      <c r="I1" s="14"/>
      <c r="J1" s="478" t="s">
        <v>33</v>
      </c>
      <c r="K1" s="478"/>
    </row>
    <row r="2" spans="2:11" ht="15.75">
      <c r="B2" s="7"/>
      <c r="C2" s="7"/>
      <c r="D2" s="7"/>
      <c r="E2" s="11"/>
      <c r="F2" s="11"/>
      <c r="G2" s="11"/>
      <c r="H2" s="11"/>
      <c r="I2" s="12"/>
      <c r="J2" s="444" t="s">
        <v>1523</v>
      </c>
      <c r="K2" s="444"/>
    </row>
    <row r="3" spans="2:11" ht="15.75">
      <c r="B3" s="7"/>
      <c r="C3" s="7"/>
      <c r="D3" s="7"/>
      <c r="E3" s="11"/>
      <c r="F3" s="11"/>
      <c r="G3" s="11"/>
      <c r="H3" s="11"/>
      <c r="I3" s="12"/>
      <c r="J3" s="444" t="s">
        <v>422</v>
      </c>
      <c r="K3" s="444"/>
    </row>
    <row r="4" spans="2:11" ht="15.75" customHeight="1">
      <c r="B4" s="7"/>
      <c r="C4" s="7"/>
      <c r="D4" s="7"/>
      <c r="E4" s="11"/>
      <c r="F4" s="11"/>
      <c r="G4" s="11"/>
      <c r="H4" s="11"/>
      <c r="I4" s="482" t="s">
        <v>1534</v>
      </c>
      <c r="J4" s="482"/>
      <c r="K4" s="482"/>
    </row>
    <row r="5" spans="10:11" ht="12.75" customHeight="1">
      <c r="J5" s="11"/>
      <c r="K5" s="11"/>
    </row>
    <row r="6" spans="1:11" ht="54" customHeight="1">
      <c r="A6" s="485" t="s">
        <v>1535</v>
      </c>
      <c r="B6" s="485"/>
      <c r="C6" s="485"/>
      <c r="D6" s="485"/>
      <c r="E6" s="485"/>
      <c r="F6" s="485"/>
      <c r="G6" s="485"/>
      <c r="H6" s="485"/>
      <c r="I6" s="485"/>
      <c r="J6" s="485"/>
      <c r="K6" s="485"/>
    </row>
    <row r="7" spans="1:11" ht="22.5" customHeight="1">
      <c r="A7" s="8"/>
      <c r="B7" s="8"/>
      <c r="C7" s="8"/>
      <c r="D7" s="8"/>
      <c r="E7" s="8"/>
      <c r="F7" s="8"/>
      <c r="G7" s="8"/>
      <c r="H7" s="8"/>
      <c r="I7" s="8"/>
      <c r="J7" s="8"/>
      <c r="K7" s="15" t="s">
        <v>378</v>
      </c>
    </row>
    <row r="8" spans="1:11" s="18" customFormat="1" ht="46.5" customHeight="1">
      <c r="A8" s="483" t="s">
        <v>930</v>
      </c>
      <c r="B8" s="483" t="s">
        <v>39</v>
      </c>
      <c r="C8" s="486" t="s">
        <v>945</v>
      </c>
      <c r="D8" s="487"/>
      <c r="E8" s="487"/>
      <c r="F8" s="479" t="s">
        <v>706</v>
      </c>
      <c r="G8" s="480"/>
      <c r="H8" s="480"/>
      <c r="I8" s="480"/>
      <c r="J8" s="480"/>
      <c r="K8" s="481"/>
    </row>
    <row r="9" spans="1:11" s="18" customFormat="1" ht="19.5" customHeight="1">
      <c r="A9" s="483"/>
      <c r="B9" s="483"/>
      <c r="C9" s="487"/>
      <c r="D9" s="487"/>
      <c r="E9" s="487"/>
      <c r="F9" s="479" t="s">
        <v>719</v>
      </c>
      <c r="G9" s="480"/>
      <c r="H9" s="480"/>
      <c r="I9" s="480"/>
      <c r="J9" s="480"/>
      <c r="K9" s="481"/>
    </row>
    <row r="10" spans="1:11" s="18" customFormat="1" ht="77.25" customHeight="1">
      <c r="A10" s="484"/>
      <c r="B10" s="484"/>
      <c r="C10" s="487"/>
      <c r="D10" s="487"/>
      <c r="E10" s="487"/>
      <c r="F10" s="479" t="s">
        <v>737</v>
      </c>
      <c r="G10" s="480"/>
      <c r="H10" s="481"/>
      <c r="I10" s="488" t="s">
        <v>707</v>
      </c>
      <c r="J10" s="489"/>
      <c r="K10" s="490"/>
    </row>
    <row r="11" spans="1:11" s="18" customFormat="1" ht="27" customHeight="1">
      <c r="A11" s="10"/>
      <c r="B11" s="10"/>
      <c r="C11" s="10" t="s">
        <v>1463</v>
      </c>
      <c r="D11" s="10" t="s">
        <v>1464</v>
      </c>
      <c r="E11" s="10" t="s">
        <v>1522</v>
      </c>
      <c r="F11" s="16" t="s">
        <v>1463</v>
      </c>
      <c r="G11" s="16" t="s">
        <v>1464</v>
      </c>
      <c r="H11" s="16" t="s">
        <v>1522</v>
      </c>
      <c r="I11" s="16" t="s">
        <v>1463</v>
      </c>
      <c r="J11" s="16" t="s">
        <v>1464</v>
      </c>
      <c r="K11" s="16" t="s">
        <v>1522</v>
      </c>
    </row>
    <row r="12" spans="1:11" s="17" customFormat="1" ht="15" customHeight="1">
      <c r="A12" s="35"/>
      <c r="B12" s="35">
        <v>1</v>
      </c>
      <c r="C12" s="35">
        <v>2</v>
      </c>
      <c r="D12" s="35">
        <v>3</v>
      </c>
      <c r="E12" s="35">
        <v>4</v>
      </c>
      <c r="F12" s="35">
        <v>5</v>
      </c>
      <c r="G12" s="35">
        <v>6</v>
      </c>
      <c r="H12" s="35">
        <v>7</v>
      </c>
      <c r="I12" s="35">
        <v>8</v>
      </c>
      <c r="J12" s="35">
        <v>9</v>
      </c>
      <c r="K12" s="35">
        <v>10</v>
      </c>
    </row>
    <row r="13" spans="1:11" ht="15.75">
      <c r="A13" s="33">
        <v>1</v>
      </c>
      <c r="B13" s="74" t="s">
        <v>790</v>
      </c>
      <c r="C13" s="100">
        <f>F13+I13</f>
        <v>3278449</v>
      </c>
      <c r="D13" s="100">
        <f>G13+J13</f>
        <v>3204534</v>
      </c>
      <c r="E13" s="100">
        <f>H13+K13</f>
        <v>3204534</v>
      </c>
      <c r="F13" s="101">
        <v>2908877</v>
      </c>
      <c r="G13" s="101">
        <v>2908877</v>
      </c>
      <c r="H13" s="101">
        <v>2908877</v>
      </c>
      <c r="I13" s="102">
        <v>369572</v>
      </c>
      <c r="J13" s="102">
        <v>295657</v>
      </c>
      <c r="K13" s="102">
        <v>295657</v>
      </c>
    </row>
    <row r="14" spans="1:11" ht="15.75">
      <c r="A14" s="33">
        <v>2</v>
      </c>
      <c r="B14" s="74" t="s">
        <v>847</v>
      </c>
      <c r="C14" s="100">
        <f>F14+I14</f>
        <v>1794521</v>
      </c>
      <c r="D14" s="100">
        <f aca="true" t="shared" si="0" ref="D14:E25">G14+J14</f>
        <v>1519957</v>
      </c>
      <c r="E14" s="100">
        <f t="shared" si="0"/>
        <v>1519957</v>
      </c>
      <c r="F14" s="101">
        <v>421709</v>
      </c>
      <c r="G14" s="101">
        <v>421709</v>
      </c>
      <c r="H14" s="101">
        <v>421709</v>
      </c>
      <c r="I14" s="102">
        <v>1372812</v>
      </c>
      <c r="J14" s="102">
        <v>1098248</v>
      </c>
      <c r="K14" s="102">
        <v>1098248</v>
      </c>
    </row>
    <row r="15" spans="1:11" ht="15.75">
      <c r="A15" s="33">
        <v>3</v>
      </c>
      <c r="B15" s="74" t="s">
        <v>1061</v>
      </c>
      <c r="C15" s="100">
        <f aca="true" t="shared" si="1" ref="C15:C25">F15+I15</f>
        <v>4955462</v>
      </c>
      <c r="D15" s="100">
        <f t="shared" si="0"/>
        <v>4620638</v>
      </c>
      <c r="E15" s="100">
        <f t="shared" si="0"/>
        <v>4620638</v>
      </c>
      <c r="F15" s="101">
        <v>3281358</v>
      </c>
      <c r="G15" s="101">
        <v>3281358</v>
      </c>
      <c r="H15" s="101">
        <v>3281358</v>
      </c>
      <c r="I15" s="102">
        <v>1674104</v>
      </c>
      <c r="J15" s="102">
        <v>1339280</v>
      </c>
      <c r="K15" s="102">
        <v>1339280</v>
      </c>
    </row>
    <row r="16" spans="1:11" ht="15.75">
      <c r="A16" s="33">
        <v>4</v>
      </c>
      <c r="B16" s="74" t="s">
        <v>786</v>
      </c>
      <c r="C16" s="100">
        <f t="shared" si="1"/>
        <v>621747</v>
      </c>
      <c r="D16" s="100">
        <f t="shared" si="0"/>
        <v>582944</v>
      </c>
      <c r="E16" s="100">
        <f t="shared" si="0"/>
        <v>582944</v>
      </c>
      <c r="F16" s="101">
        <v>427737</v>
      </c>
      <c r="G16" s="101">
        <v>427737</v>
      </c>
      <c r="H16" s="101">
        <v>427737</v>
      </c>
      <c r="I16" s="102">
        <v>194010</v>
      </c>
      <c r="J16" s="102">
        <v>155207</v>
      </c>
      <c r="K16" s="102">
        <v>155207</v>
      </c>
    </row>
    <row r="17" spans="1:11" ht="15.75">
      <c r="A17" s="33">
        <v>5</v>
      </c>
      <c r="B17" s="74" t="s">
        <v>791</v>
      </c>
      <c r="C17" s="100">
        <f t="shared" si="1"/>
        <v>1978217</v>
      </c>
      <c r="D17" s="100">
        <f t="shared" si="0"/>
        <v>1969411</v>
      </c>
      <c r="E17" s="100">
        <f t="shared" si="0"/>
        <v>1969411</v>
      </c>
      <c r="F17" s="101">
        <v>1934188</v>
      </c>
      <c r="G17" s="101">
        <v>1934188</v>
      </c>
      <c r="H17" s="101">
        <v>1934188</v>
      </c>
      <c r="I17" s="102">
        <v>44029</v>
      </c>
      <c r="J17" s="102">
        <v>35223</v>
      </c>
      <c r="K17" s="102">
        <v>35223</v>
      </c>
    </row>
    <row r="18" spans="1:11" ht="15.75">
      <c r="A18" s="33">
        <v>6</v>
      </c>
      <c r="B18" s="75" t="s">
        <v>216</v>
      </c>
      <c r="C18" s="100">
        <f t="shared" si="1"/>
        <v>2844861</v>
      </c>
      <c r="D18" s="100">
        <f t="shared" si="0"/>
        <v>2275884</v>
      </c>
      <c r="E18" s="100">
        <f t="shared" si="0"/>
        <v>2275884</v>
      </c>
      <c r="F18" s="101">
        <v>0</v>
      </c>
      <c r="G18" s="101">
        <v>0</v>
      </c>
      <c r="H18" s="101">
        <v>0</v>
      </c>
      <c r="I18" s="102">
        <v>2844861</v>
      </c>
      <c r="J18" s="102">
        <v>2275884</v>
      </c>
      <c r="K18" s="102">
        <v>2275884</v>
      </c>
    </row>
    <row r="19" spans="1:11" ht="15.75">
      <c r="A19" s="33">
        <v>8</v>
      </c>
      <c r="B19" s="74" t="s">
        <v>40</v>
      </c>
      <c r="C19" s="100">
        <f t="shared" si="1"/>
        <v>1781890</v>
      </c>
      <c r="D19" s="100">
        <f t="shared" si="0"/>
        <v>1535762</v>
      </c>
      <c r="E19" s="100">
        <f t="shared" si="0"/>
        <v>1535762</v>
      </c>
      <c r="F19" s="101">
        <v>551257</v>
      </c>
      <c r="G19" s="101">
        <v>551257</v>
      </c>
      <c r="H19" s="101">
        <v>551257</v>
      </c>
      <c r="I19" s="102">
        <v>1230633</v>
      </c>
      <c r="J19" s="102">
        <v>984505</v>
      </c>
      <c r="K19" s="102">
        <v>984505</v>
      </c>
    </row>
    <row r="20" spans="1:11" ht="15.75">
      <c r="A20" s="33">
        <v>9</v>
      </c>
      <c r="B20" s="74" t="s">
        <v>788</v>
      </c>
      <c r="C20" s="100">
        <f t="shared" si="1"/>
        <v>2274366</v>
      </c>
      <c r="D20" s="100">
        <f t="shared" si="0"/>
        <v>1994289</v>
      </c>
      <c r="E20" s="100">
        <f t="shared" si="0"/>
        <v>1994289</v>
      </c>
      <c r="F20" s="101">
        <v>873990</v>
      </c>
      <c r="G20" s="101">
        <v>873990</v>
      </c>
      <c r="H20" s="101">
        <v>873990</v>
      </c>
      <c r="I20" s="102">
        <v>1400376</v>
      </c>
      <c r="J20" s="102">
        <v>1120299</v>
      </c>
      <c r="K20" s="102">
        <v>1120299</v>
      </c>
    </row>
    <row r="21" spans="1:11" ht="15.75">
      <c r="A21" s="33">
        <v>10</v>
      </c>
      <c r="B21" s="74" t="s">
        <v>789</v>
      </c>
      <c r="C21" s="100">
        <f t="shared" si="1"/>
        <v>900006</v>
      </c>
      <c r="D21" s="100">
        <f t="shared" si="0"/>
        <v>843715</v>
      </c>
      <c r="E21" s="100">
        <f t="shared" si="0"/>
        <v>843715</v>
      </c>
      <c r="F21" s="101">
        <v>618553</v>
      </c>
      <c r="G21" s="101">
        <v>618553</v>
      </c>
      <c r="H21" s="101">
        <v>618553</v>
      </c>
      <c r="I21" s="102">
        <v>281453</v>
      </c>
      <c r="J21" s="102">
        <v>225162</v>
      </c>
      <c r="K21" s="102">
        <v>225162</v>
      </c>
    </row>
    <row r="22" spans="1:11" ht="15.75">
      <c r="A22" s="33">
        <v>11</v>
      </c>
      <c r="B22" s="74" t="s">
        <v>787</v>
      </c>
      <c r="C22" s="100">
        <f t="shared" si="1"/>
        <v>997820</v>
      </c>
      <c r="D22" s="100">
        <f t="shared" si="0"/>
        <v>861785</v>
      </c>
      <c r="E22" s="100">
        <f t="shared" si="0"/>
        <v>861785</v>
      </c>
      <c r="F22" s="101">
        <v>317648</v>
      </c>
      <c r="G22" s="101">
        <v>317648</v>
      </c>
      <c r="H22" s="101">
        <v>317648</v>
      </c>
      <c r="I22" s="102">
        <v>680172</v>
      </c>
      <c r="J22" s="102">
        <v>544137</v>
      </c>
      <c r="K22" s="102">
        <v>544137</v>
      </c>
    </row>
    <row r="23" spans="1:11" ht="15.75">
      <c r="A23" s="33">
        <v>12</v>
      </c>
      <c r="B23" s="74" t="s">
        <v>849</v>
      </c>
      <c r="C23" s="100">
        <f t="shared" si="1"/>
        <v>905428</v>
      </c>
      <c r="D23" s="100">
        <f t="shared" si="0"/>
        <v>807125</v>
      </c>
      <c r="E23" s="100">
        <f t="shared" si="0"/>
        <v>807125</v>
      </c>
      <c r="F23" s="101">
        <v>413920</v>
      </c>
      <c r="G23" s="101">
        <v>413920</v>
      </c>
      <c r="H23" s="101">
        <v>413920</v>
      </c>
      <c r="I23" s="102">
        <v>491508</v>
      </c>
      <c r="J23" s="102">
        <v>393205</v>
      </c>
      <c r="K23" s="102">
        <v>393205</v>
      </c>
    </row>
    <row r="24" spans="1:11" ht="15.75">
      <c r="A24" s="33">
        <v>13</v>
      </c>
      <c r="B24" s="74" t="s">
        <v>846</v>
      </c>
      <c r="C24" s="100">
        <f t="shared" si="1"/>
        <v>1861894</v>
      </c>
      <c r="D24" s="100">
        <f t="shared" si="0"/>
        <v>1565915</v>
      </c>
      <c r="E24" s="100">
        <f t="shared" si="0"/>
        <v>1565915</v>
      </c>
      <c r="F24" s="101">
        <v>382008</v>
      </c>
      <c r="G24" s="101">
        <v>382008</v>
      </c>
      <c r="H24" s="101">
        <v>382008</v>
      </c>
      <c r="I24" s="102">
        <v>1479886</v>
      </c>
      <c r="J24" s="102">
        <v>1183907</v>
      </c>
      <c r="K24" s="102">
        <v>1183907</v>
      </c>
    </row>
    <row r="25" spans="1:11" ht="15.75">
      <c r="A25" s="33">
        <v>14</v>
      </c>
      <c r="B25" s="74" t="s">
        <v>848</v>
      </c>
      <c r="C25" s="100">
        <f t="shared" si="1"/>
        <v>761953</v>
      </c>
      <c r="D25" s="100">
        <f t="shared" si="0"/>
        <v>664855</v>
      </c>
      <c r="E25" s="100">
        <f t="shared" si="0"/>
        <v>664855</v>
      </c>
      <c r="F25" s="101">
        <v>276469</v>
      </c>
      <c r="G25" s="101">
        <v>276469</v>
      </c>
      <c r="H25" s="101">
        <v>276469</v>
      </c>
      <c r="I25" s="102">
        <v>485484</v>
      </c>
      <c r="J25" s="102">
        <v>388386</v>
      </c>
      <c r="K25" s="102">
        <v>388386</v>
      </c>
    </row>
    <row r="26" spans="1:11" ht="15.75">
      <c r="A26" s="33">
        <v>15</v>
      </c>
      <c r="B26" s="69" t="s">
        <v>792</v>
      </c>
      <c r="C26" s="100">
        <f aca="true" t="shared" si="2" ref="C26:K26">SUM(C13:C25)</f>
        <v>24956614</v>
      </c>
      <c r="D26" s="100">
        <f t="shared" si="2"/>
        <v>22446814</v>
      </c>
      <c r="E26" s="100">
        <f t="shared" si="2"/>
        <v>22446814</v>
      </c>
      <c r="F26" s="100">
        <f>SUM(F13:F25)</f>
        <v>12407714</v>
      </c>
      <c r="G26" s="100">
        <f>SUM(G13:G25)</f>
        <v>12407714</v>
      </c>
      <c r="H26" s="100">
        <f>SUM(H13:H25)</f>
        <v>12407714</v>
      </c>
      <c r="I26" s="100">
        <f t="shared" si="2"/>
        <v>12548900</v>
      </c>
      <c r="J26" s="100">
        <f t="shared" si="2"/>
        <v>10039100</v>
      </c>
      <c r="K26" s="100">
        <f t="shared" si="2"/>
        <v>10039100</v>
      </c>
    </row>
  </sheetData>
  <sheetProtection/>
  <mergeCells count="12">
    <mergeCell ref="A8:A10"/>
    <mergeCell ref="A6:K6"/>
    <mergeCell ref="B8:B10"/>
    <mergeCell ref="C8:E10"/>
    <mergeCell ref="I10:K10"/>
    <mergeCell ref="F8:K8"/>
    <mergeCell ref="J3:K3"/>
    <mergeCell ref="J1:K1"/>
    <mergeCell ref="F9:K9"/>
    <mergeCell ref="F10:H10"/>
    <mergeCell ref="J2:K2"/>
    <mergeCell ref="I4:K4"/>
  </mergeCells>
  <printOptions/>
  <pageMargins left="0.1968503937007874" right="0.1968503937007874" top="0.1968503937007874" bottom="0.1968503937007874" header="0.5118110236220472" footer="0.511811023622047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ОКК по Казачинскому району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Обухов</dc:creator>
  <cp:keywords/>
  <dc:description/>
  <cp:lastModifiedBy>irina</cp:lastModifiedBy>
  <cp:lastPrinted>2018-11-15T05:20:47Z</cp:lastPrinted>
  <dcterms:created xsi:type="dcterms:W3CDTF">2007-11-09T08:12:32Z</dcterms:created>
  <dcterms:modified xsi:type="dcterms:W3CDTF">2018-11-15T07:54:55Z</dcterms:modified>
  <cp:category/>
  <cp:version/>
  <cp:contentType/>
  <cp:contentStatus/>
</cp:coreProperties>
</file>