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32" yWindow="65272" windowWidth="12456" windowHeight="9072" tabRatio="864" activeTab="2"/>
  </bookViews>
  <sheets>
    <sheet name="№1источ" sheetId="1" r:id="rId1"/>
    <sheet name="№2 дох по админ" sheetId="2" r:id="rId2"/>
    <sheet name="№3 доходы " sheetId="3" r:id="rId3"/>
    <sheet name="№4 функц " sheetId="4" r:id="rId4"/>
    <sheet name="№5 вед " sheetId="5" r:id="rId5"/>
    <sheet name="№6 (ЦСР,ВР,РП)" sheetId="6" r:id="rId6"/>
    <sheet name="№7 дотации" sheetId="7" r:id="rId7"/>
    <sheet name="№8 ВУС" sheetId="8" r:id="rId8"/>
    <sheet name="№9 админкомиссии" sheetId="9" r:id="rId9"/>
    <sheet name="№10 сбалансированность" sheetId="10" r:id="rId10"/>
    <sheet name="№11 аккарицидные" sheetId="11" r:id="rId11"/>
    <sheet name="№12 пожарн безоп" sheetId="12" r:id="rId12"/>
    <sheet name="№13 ремонт дорог" sheetId="13" r:id="rId13"/>
    <sheet name="№14 дор знаки вбл образ учр" sheetId="14" r:id="rId14"/>
    <sheet name="№15 содер.дорог" sheetId="15" r:id="rId15"/>
    <sheet name="№16 капремонт по СЭР" sheetId="16" r:id="rId16"/>
    <sheet name="№17 дорож.знаки" sheetId="17" r:id="rId17"/>
    <sheet name="№18 совр.город среда" sheetId="18" r:id="rId18"/>
    <sheet name="№19 благ" sheetId="19" r:id="rId19"/>
    <sheet name="№20 комф гор среда" sheetId="20" r:id="rId20"/>
    <sheet name="№21 ППМИ" sheetId="21" r:id="rId21"/>
    <sheet name="№22 повыш.кач.работы" sheetId="22" r:id="rId22"/>
    <sheet name="№23 налог.потенциал" sheetId="23" r:id="rId23"/>
    <sheet name="№24 воинские" sheetId="24" r:id="rId24"/>
    <sheet name="№25 ремонт ЖКХ" sheetId="25" r:id="rId25"/>
    <sheet name="№ 26 Прогр мун заим" sheetId="26" r:id="rId26"/>
  </sheets>
  <definedNames>
    <definedName name="_xlnm._FilterDatabase" localSheetId="1" hidden="1">'№2 дох по админ'!$A$9:$I$163</definedName>
    <definedName name="_xlnm._FilterDatabase" localSheetId="2" hidden="1">'№3 доходы '!$A$11:$O$239</definedName>
    <definedName name="_xlnm._FilterDatabase" localSheetId="4" hidden="1">'№5 вед '!$A$8:$L$617</definedName>
    <definedName name="_xlnm._FilterDatabase" localSheetId="5" hidden="1">'№6 (ЦСР,ВР,РП)'!$A$10:$I$822</definedName>
    <definedName name="_xlnm.Print_Titles" localSheetId="1">'№2 дох по админ'!$9:$9</definedName>
    <definedName name="_xlnm.Print_Titles" localSheetId="2">'№3 доходы '!$9:$13</definedName>
    <definedName name="_xlnm.Print_Titles" localSheetId="4">'№5 вед '!$8:$9</definedName>
    <definedName name="_xlnm.Print_Titles" localSheetId="5">'№6 (ЦСР,ВР,РП)'!$10:$11</definedName>
    <definedName name="_xlnm.Print_Area" localSheetId="12">'№13 ремонт дорог'!#REF!</definedName>
    <definedName name="_xlnm.Print_Area" localSheetId="0">'№1источ'!$A$1:$F$22</definedName>
    <definedName name="_xlnm.Print_Area" localSheetId="19">'№20 комф гор среда'!$A$1:$F$14</definedName>
    <definedName name="_xlnm.Print_Area" localSheetId="2">'№3 доходы '!$A$1:$N$258</definedName>
    <definedName name="_xlnm.Print_Area" localSheetId="3">'№4 функц '!$A$1:$G$54</definedName>
    <definedName name="_xlnm.Print_Area" localSheetId="4">'№5 вед '!$A$1:$J$615</definedName>
    <definedName name="_xlnm.Print_Area" localSheetId="5">'№6 (ЦСР,ВР,РП)'!$A$1:$I$822</definedName>
    <definedName name="_xlnm.Print_Area" localSheetId="7">'№8 ВУС'!#REF!</definedName>
  </definedNames>
  <calcPr fullCalcOnLoad="1"/>
</workbook>
</file>

<file path=xl/sharedStrings.xml><?xml version="1.0" encoding="utf-8"?>
<sst xmlns="http://schemas.openxmlformats.org/spreadsheetml/2006/main" count="10048" uniqueCount="1976">
  <si>
    <t>791 01 05 02 01 05 0000 510</t>
  </si>
  <si>
    <t>791 01 05 00 00 00 0000 600</t>
  </si>
  <si>
    <t>791 01 05 02 00 00 0000 600</t>
  </si>
  <si>
    <t>Дотации бюджетам муниципальных районов на выравнивание бюджетной обеспеченности</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</si>
  <si>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</si>
  <si>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</si>
  <si>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Подпрограмма "Модернизация, реконструкция и капитальный ремонт объектов коммунальной инфраструктуры Казачинского района"</t>
  </si>
  <si>
    <t>1004</t>
  </si>
  <si>
    <t>1006</t>
  </si>
  <si>
    <t>Раздел-подраздел</t>
  </si>
  <si>
    <t>0100</t>
  </si>
  <si>
    <t>0400</t>
  </si>
  <si>
    <t>0500</t>
  </si>
  <si>
    <t>0700</t>
  </si>
  <si>
    <t>0800</t>
  </si>
  <si>
    <t>0900</t>
  </si>
  <si>
    <t>1000</t>
  </si>
  <si>
    <t>1100</t>
  </si>
  <si>
    <t>Приложение № 1</t>
  </si>
  <si>
    <t>Муниципальная программа Казачинского района "Развитие образования Казачинского района"</t>
  </si>
  <si>
    <t>42</t>
  </si>
  <si>
    <t>43</t>
  </si>
  <si>
    <t>44</t>
  </si>
  <si>
    <t>791 01 05 02 01 00 0000 610</t>
  </si>
  <si>
    <t>МО Мокрушинский сельсовет</t>
  </si>
  <si>
    <t>131</t>
  </si>
  <si>
    <t xml:space="preserve">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</si>
  <si>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Непрограммные расходы отдельных органов местного самоуправления</t>
  </si>
  <si>
    <t>Функционирование финансового управления администрации Казачинского района</t>
  </si>
  <si>
    <t>Функционирование высшего должностного лица субъекта Российской Федерации и муниципального образования</t>
  </si>
  <si>
    <t>Расходы на выплаты персоналу государственных (муниципальных) органов</t>
  </si>
  <si>
    <t>850</t>
  </si>
  <si>
    <t>800</t>
  </si>
  <si>
    <t>Иные бюджетные ассигнования</t>
  </si>
  <si>
    <t>Уплата налогов, сборов и иных платежей</t>
  </si>
  <si>
    <t>Непрограммные расходы на функционирование высшего должностного лица муниципального образования</t>
  </si>
  <si>
    <t>Непрограммные расходы представительного органа местного самоуправления</t>
  </si>
  <si>
    <t>Подпрограмма "Развитие дошкольного образования"</t>
  </si>
  <si>
    <t>Социальное обеспечение и иные выплаты населению</t>
  </si>
  <si>
    <t>Публичные нормативные социальные выплаты гражданам</t>
  </si>
  <si>
    <t>раздел - подраздел</t>
  </si>
  <si>
    <t xml:space="preserve">Дотации </t>
  </si>
  <si>
    <t>Субвенции</t>
  </si>
  <si>
    <t>Отдел культуры, спорта, туризма и молодежной политики администрации Казачинского района</t>
  </si>
  <si>
    <t>ДОХОДЫ ОТ ИСПОЛЬЗОВАНИЯ ИМУЩЕСТВА, НАХОДЯЩЕГОСЯ В ГОСУДАРСТВЕННОЙ И МУНИЦИПАЛЬНОЙ СОБСТВЕННОСТИ</t>
  </si>
  <si>
    <t>Мобилизационная и вневойсковая подготовка</t>
  </si>
  <si>
    <t>0200</t>
  </si>
  <si>
    <t>0203</t>
  </si>
  <si>
    <t>Муниципальная программа "Развитие транспортной системы Казачинского района"</t>
  </si>
  <si>
    <t>791 01 05 00 00 00 0000 000</t>
  </si>
  <si>
    <t>791 01 05 00 00 00 0000 500</t>
  </si>
  <si>
    <t>791 01 05 02 00 00 0000 500</t>
  </si>
  <si>
    <t>791 01 05 02 01 00 0000 510</t>
  </si>
  <si>
    <t>0440080210</t>
  </si>
  <si>
    <t>9100000000</t>
  </si>
  <si>
    <t>9110000000</t>
  </si>
  <si>
    <t>9110080210</t>
  </si>
  <si>
    <t>9200000000</t>
  </si>
  <si>
    <t>9210000000</t>
  </si>
  <si>
    <t>9210080210</t>
  </si>
  <si>
    <t>9300000000</t>
  </si>
  <si>
    <t>9310000000</t>
  </si>
  <si>
    <t>9310080210</t>
  </si>
  <si>
    <t>9310080250</t>
  </si>
  <si>
    <t>0400000000</t>
  </si>
  <si>
    <t>0440000000</t>
  </si>
  <si>
    <t>8100000000</t>
  </si>
  <si>
    <t>8110000000</t>
  </si>
  <si>
    <t>8110076040</t>
  </si>
  <si>
    <t>8110080210</t>
  </si>
  <si>
    <t>8110080050</t>
  </si>
  <si>
    <t>0440075190</t>
  </si>
  <si>
    <t>0600000000</t>
  </si>
  <si>
    <t>0630000000</t>
  </si>
  <si>
    <t>0630084480</t>
  </si>
  <si>
    <t>0900000000</t>
  </si>
  <si>
    <t>0910000000</t>
  </si>
  <si>
    <t>0910085000</t>
  </si>
  <si>
    <t>8110074290</t>
  </si>
  <si>
    <t>8110080220</t>
  </si>
  <si>
    <t>8110080850</t>
  </si>
  <si>
    <t>0700000000</t>
  </si>
  <si>
    <t>0710000000</t>
  </si>
  <si>
    <t>1100000000</t>
  </si>
  <si>
    <t>1120000000</t>
  </si>
  <si>
    <t>1120083010</t>
  </si>
  <si>
    <t>1120083030</t>
  </si>
  <si>
    <t>0720000000</t>
  </si>
  <si>
    <t>1000000000</t>
  </si>
  <si>
    <t>1090000000</t>
  </si>
  <si>
    <t>1090096010</t>
  </si>
  <si>
    <t>0800000000</t>
  </si>
  <si>
    <t>0810000000</t>
  </si>
  <si>
    <t>0100000000</t>
  </si>
  <si>
    <t>0130000000</t>
  </si>
  <si>
    <t>0130080610</t>
  </si>
  <si>
    <t>0610000000</t>
  </si>
  <si>
    <t>0610084470</t>
  </si>
  <si>
    <t>0620000000</t>
  </si>
  <si>
    <t>0620084470</t>
  </si>
  <si>
    <t>0410000000</t>
  </si>
  <si>
    <t>0410080610</t>
  </si>
  <si>
    <t>0420000000</t>
  </si>
  <si>
    <t>0420080610</t>
  </si>
  <si>
    <t>0430000000</t>
  </si>
  <si>
    <t>0430080210</t>
  </si>
  <si>
    <t>0430080610</t>
  </si>
  <si>
    <t>0500000000</t>
  </si>
  <si>
    <t>0110000000</t>
  </si>
  <si>
    <t>0110075880</t>
  </si>
  <si>
    <t>0110080610</t>
  </si>
  <si>
    <t>0120000000</t>
  </si>
  <si>
    <t>0120075640</t>
  </si>
  <si>
    <t>0120080610</t>
  </si>
  <si>
    <t>0120080930</t>
  </si>
  <si>
    <t>0130080670</t>
  </si>
  <si>
    <t>0140000000</t>
  </si>
  <si>
    <t>0140080640</t>
  </si>
  <si>
    <t>0140080650</t>
  </si>
  <si>
    <t>0140080660</t>
  </si>
  <si>
    <t>0140084470</t>
  </si>
  <si>
    <t>0150000000</t>
  </si>
  <si>
    <t>0150075520</t>
  </si>
  <si>
    <t>0150080210</t>
  </si>
  <si>
    <t>0150080610</t>
  </si>
  <si>
    <t>0110075540</t>
  </si>
  <si>
    <t>0120075660</t>
  </si>
  <si>
    <t>0110075560</t>
  </si>
  <si>
    <t>0230000000</t>
  </si>
  <si>
    <t>0230080210</t>
  </si>
  <si>
    <t>0240000000</t>
  </si>
  <si>
    <t>0240080210</t>
  </si>
  <si>
    <t>0240082070</t>
  </si>
  <si>
    <t>8180000000</t>
  </si>
  <si>
    <t>8180075140</t>
  </si>
  <si>
    <t>8180051180</t>
  </si>
  <si>
    <t>0200000000</t>
  </si>
  <si>
    <t>0210000000</t>
  </si>
  <si>
    <t>0210076010</t>
  </si>
  <si>
    <t>0210091300</t>
  </si>
  <si>
    <t>0210093500</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</si>
  <si>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</si>
  <si>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Подпрограмма "Развитие транспортного комплекса Казачинского района"</t>
  </si>
  <si>
    <t xml:space="preserve">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</si>
  <si>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Муниципальная программа Казачинского района "Поддержка и развитие малого и среднего предпринимательства в Казачинском районе"</t>
  </si>
  <si>
    <t xml:space="preserve">Прочие межбюджетные трансферты общего характера
</t>
  </si>
  <si>
    <t>1403</t>
  </si>
  <si>
    <t>200</t>
  </si>
  <si>
    <t>НАЛОГИ НА СОВОКУПНЫЙ ДОХОД</t>
  </si>
  <si>
    <t>Государственная пошлина по делам, рассматриваемым в судах общей юрисдикции, мировыми судьями</t>
  </si>
  <si>
    <t>Код классификации доходов бюджета</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</si>
  <si>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</si>
  <si>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</si>
  <si>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</si>
  <si>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Субсидии бюджетам бюджетной системы Российской Федерации (межбюджетные субсидии)</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</si>
  <si>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</si>
  <si>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</si>
  <si>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заключенными соглашениями </t>
  </si>
  <si>
    <t>66</t>
  </si>
  <si>
    <t>67</t>
  </si>
  <si>
    <t>300</t>
  </si>
  <si>
    <t>320</t>
  </si>
  <si>
    <t>379</t>
  </si>
  <si>
    <t>380</t>
  </si>
  <si>
    <t>53</t>
  </si>
  <si>
    <t>МО Казачинский сельсовет</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</si>
  <si>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</si>
  <si>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</si>
  <si>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178</t>
  </si>
  <si>
    <t>Всего</t>
  </si>
  <si>
    <t>Другие общегосударственные вопросы</t>
  </si>
  <si>
    <t>293</t>
  </si>
  <si>
    <t>294</t>
  </si>
  <si>
    <t>295</t>
  </si>
  <si>
    <t>296</t>
  </si>
  <si>
    <t>301</t>
  </si>
  <si>
    <t>302</t>
  </si>
  <si>
    <t>303</t>
  </si>
  <si>
    <t>304</t>
  </si>
  <si>
    <t>305</t>
  </si>
  <si>
    <t>306</t>
  </si>
  <si>
    <t>307</t>
  </si>
  <si>
    <t>308</t>
  </si>
  <si>
    <t>309</t>
  </si>
  <si>
    <t>311</t>
  </si>
  <si>
    <t>312</t>
  </si>
  <si>
    <t>313</t>
  </si>
  <si>
    <t>314</t>
  </si>
  <si>
    <t>315</t>
  </si>
  <si>
    <t>316</t>
  </si>
  <si>
    <t>317</t>
  </si>
  <si>
    <t>318</t>
  </si>
  <si>
    <t>319</t>
  </si>
  <si>
    <t>321</t>
  </si>
  <si>
    <t>322</t>
  </si>
  <si>
    <t>323</t>
  </si>
  <si>
    <t>324</t>
  </si>
  <si>
    <t>325</t>
  </si>
  <si>
    <t>326</t>
  </si>
  <si>
    <t>329</t>
  </si>
  <si>
    <t>330</t>
  </si>
  <si>
    <t>331</t>
  </si>
  <si>
    <t>332</t>
  </si>
  <si>
    <t>333</t>
  </si>
  <si>
    <t>334</t>
  </si>
  <si>
    <t>338</t>
  </si>
  <si>
    <t>339</t>
  </si>
  <si>
    <t>340</t>
  </si>
  <si>
    <t>341</t>
  </si>
  <si>
    <t>342</t>
  </si>
  <si>
    <t>343</t>
  </si>
  <si>
    <t>344</t>
  </si>
  <si>
    <t>345</t>
  </si>
  <si>
    <t>346</t>
  </si>
  <si>
    <t>347</t>
  </si>
  <si>
    <t>350</t>
  </si>
  <si>
    <t>363</t>
  </si>
  <si>
    <t>364</t>
  </si>
  <si>
    <t>368</t>
  </si>
  <si>
    <t>369</t>
  </si>
  <si>
    <t>370</t>
  </si>
  <si>
    <t>371</t>
  </si>
  <si>
    <t>372</t>
  </si>
  <si>
    <t>373</t>
  </si>
  <si>
    <t>374</t>
  </si>
  <si>
    <t>375</t>
  </si>
  <si>
    <t>376</t>
  </si>
  <si>
    <t>377</t>
  </si>
  <si>
    <t>378</t>
  </si>
  <si>
    <t>385</t>
  </si>
  <si>
    <t>386</t>
  </si>
  <si>
    <t>387</t>
  </si>
  <si>
    <t>388</t>
  </si>
  <si>
    <t>389</t>
  </si>
  <si>
    <t>390</t>
  </si>
  <si>
    <t>392</t>
  </si>
  <si>
    <t>397</t>
  </si>
  <si>
    <t>398</t>
  </si>
  <si>
    <t>399</t>
  </si>
  <si>
    <t>401</t>
  </si>
  <si>
    <t>402</t>
  </si>
  <si>
    <t>403</t>
  </si>
  <si>
    <t>405</t>
  </si>
  <si>
    <t>411</t>
  </si>
  <si>
    <t>412</t>
  </si>
  <si>
    <t>413</t>
  </si>
  <si>
    <t>414</t>
  </si>
  <si>
    <t>415</t>
  </si>
  <si>
    <t>416</t>
  </si>
  <si>
    <t>417</t>
  </si>
  <si>
    <t>418</t>
  </si>
  <si>
    <t>419</t>
  </si>
  <si>
    <t>420</t>
  </si>
  <si>
    <t>424</t>
  </si>
  <si>
    <t>425</t>
  </si>
  <si>
    <t>426</t>
  </si>
  <si>
    <t>427</t>
  </si>
  <si>
    <t>428</t>
  </si>
  <si>
    <t>429</t>
  </si>
  <si>
    <t>430</t>
  </si>
  <si>
    <t>432</t>
  </si>
  <si>
    <t>433</t>
  </si>
  <si>
    <t>442</t>
  </si>
  <si>
    <t>443</t>
  </si>
  <si>
    <t>444</t>
  </si>
  <si>
    <t>445</t>
  </si>
  <si>
    <t>446</t>
  </si>
  <si>
    <t>457</t>
  </si>
  <si>
    <t>458</t>
  </si>
  <si>
    <t>459</t>
  </si>
  <si>
    <t>460</t>
  </si>
  <si>
    <t>461</t>
  </si>
  <si>
    <t>462</t>
  </si>
  <si>
    <t>463</t>
  </si>
  <si>
    <t>464</t>
  </si>
  <si>
    <t>467</t>
  </si>
  <si>
    <t>468</t>
  </si>
  <si>
    <t>474</t>
  </si>
  <si>
    <t>475</t>
  </si>
  <si>
    <t>476</t>
  </si>
  <si>
    <t>477</t>
  </si>
  <si>
    <t>478</t>
  </si>
  <si>
    <t>479</t>
  </si>
  <si>
    <t>480</t>
  </si>
  <si>
    <t>481</t>
  </si>
  <si>
    <t>482</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</si>
  <si>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</si>
  <si>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</si>
  <si>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</si>
  <si>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123</t>
  </si>
  <si>
    <t>46</t>
  </si>
  <si>
    <t>(рублей)</t>
  </si>
  <si>
    <t xml:space="preserve"> Наименование показателя</t>
  </si>
  <si>
    <t>Пенсионное обеспечение</t>
  </si>
  <si>
    <t>Муниципальная программа "Развитие физической культуры и спорта в Казачинском районе"</t>
  </si>
  <si>
    <t>Физическая культура и спорт</t>
  </si>
  <si>
    <t>0102</t>
  </si>
  <si>
    <t>0103</t>
  </si>
  <si>
    <t>0104</t>
  </si>
  <si>
    <t>0106</t>
  </si>
  <si>
    <t>0405</t>
  </si>
  <si>
    <t>0408</t>
  </si>
  <si>
    <t>0412</t>
  </si>
  <si>
    <t>0701</t>
  </si>
  <si>
    <t>0702</t>
  </si>
  <si>
    <t>0707</t>
  </si>
  <si>
    <t>0709</t>
  </si>
  <si>
    <t>0801</t>
  </si>
  <si>
    <t>1001</t>
  </si>
  <si>
    <t>1003</t>
  </si>
  <si>
    <t>Увеличение прочих остатков средств бюджетов</t>
  </si>
  <si>
    <t>Приложение № 5</t>
  </si>
  <si>
    <t>Приложение № 2</t>
  </si>
  <si>
    <t>Код</t>
  </si>
  <si>
    <t>13</t>
  </si>
  <si>
    <t>22</t>
  </si>
  <si>
    <t>29</t>
  </si>
  <si>
    <t>30</t>
  </si>
  <si>
    <t>31</t>
  </si>
  <si>
    <t>32</t>
  </si>
  <si>
    <t>33</t>
  </si>
  <si>
    <t>35</t>
  </si>
  <si>
    <t>36</t>
  </si>
  <si>
    <t>37</t>
  </si>
  <si>
    <t>38</t>
  </si>
  <si>
    <t>Общее образование</t>
  </si>
  <si>
    <t>Другие вопросы в области образования</t>
  </si>
  <si>
    <t>Социальная политика</t>
  </si>
  <si>
    <t>Социальное обеспечение  населения</t>
  </si>
  <si>
    <t>062</t>
  </si>
  <si>
    <t>Культура</t>
  </si>
  <si>
    <t>101</t>
  </si>
  <si>
    <t>районного Совета депутатов</t>
  </si>
  <si>
    <t>Прочие межбюджетные трансферты общего характера</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</si>
  <si>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</si>
  <si>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</si>
  <si>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</si>
  <si>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 xml:space="preserve">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</si>
  <si>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520</t>
  </si>
  <si>
    <t>521</t>
  </si>
  <si>
    <t>522</t>
  </si>
  <si>
    <t>523</t>
  </si>
  <si>
    <t>524</t>
  </si>
  <si>
    <t>525</t>
  </si>
  <si>
    <t>45</t>
  </si>
  <si>
    <t>0300</t>
  </si>
  <si>
    <t>Социальные выплаты гражданам, кроме публичных нормативных социальных выплат</t>
  </si>
  <si>
    <t>Предоставление субсидий бюджетным, автономным учреждениям и иным некоммерческим организациям</t>
  </si>
  <si>
    <t>Субсидии бюджетным учреждениям</t>
  </si>
  <si>
    <t>Дошкольное образование</t>
  </si>
  <si>
    <t>95</t>
  </si>
  <si>
    <t>96</t>
  </si>
  <si>
    <t>97</t>
  </si>
  <si>
    <t>98</t>
  </si>
  <si>
    <t>99</t>
  </si>
  <si>
    <t>100</t>
  </si>
  <si>
    <t>102</t>
  </si>
  <si>
    <t>103</t>
  </si>
  <si>
    <t>104</t>
  </si>
  <si>
    <t>105</t>
  </si>
  <si>
    <t>106</t>
  </si>
  <si>
    <t>107</t>
  </si>
  <si>
    <t>108</t>
  </si>
  <si>
    <t>109</t>
  </si>
  <si>
    <t>110</t>
  </si>
  <si>
    <t>111</t>
  </si>
  <si>
    <t>112</t>
  </si>
  <si>
    <t>113</t>
  </si>
  <si>
    <t>114</t>
  </si>
  <si>
    <t>117</t>
  </si>
  <si>
    <t>118</t>
  </si>
  <si>
    <t>119</t>
  </si>
  <si>
    <t>120</t>
  </si>
  <si>
    <t>130</t>
  </si>
  <si>
    <t>( рублей)</t>
  </si>
  <si>
    <t>№ п/п</t>
  </si>
  <si>
    <t>Внутренние заимствования (привлечение, гашение)</t>
  </si>
  <si>
    <t>Бюджетные кредиты от других бюджетов бюджетной системы Российской Федерации</t>
  </si>
  <si>
    <t>1.1</t>
  </si>
  <si>
    <t xml:space="preserve">получение </t>
  </si>
  <si>
    <t>1.2</t>
  </si>
  <si>
    <t>погашение</t>
  </si>
  <si>
    <t>Межбюджетные трансферты</t>
  </si>
  <si>
    <t>Другие вопросы в области социальной политики</t>
  </si>
  <si>
    <t>Наименование муниципального образования</t>
  </si>
  <si>
    <t>Охрана семьи и детства</t>
  </si>
  <si>
    <t>78</t>
  </si>
  <si>
    <t>79</t>
  </si>
  <si>
    <t>80</t>
  </si>
  <si>
    <t>81</t>
  </si>
  <si>
    <t>82</t>
  </si>
  <si>
    <t>83</t>
  </si>
  <si>
    <t>84</t>
  </si>
  <si>
    <t>89</t>
  </si>
  <si>
    <t>90</t>
  </si>
  <si>
    <t>91</t>
  </si>
  <si>
    <t>92</t>
  </si>
  <si>
    <t>93</t>
  </si>
  <si>
    <t>94</t>
  </si>
  <si>
    <t>Жилищно-коммунальное хозяйство</t>
  </si>
  <si>
    <t>34</t>
  </si>
  <si>
    <t>39</t>
  </si>
  <si>
    <t>40</t>
  </si>
  <si>
    <t>41</t>
  </si>
  <si>
    <t>Финансовое управление администрации Казачинского района</t>
  </si>
  <si>
    <t>791 01 05 02 01 05 0000 610</t>
  </si>
  <si>
    <t>0804</t>
  </si>
  <si>
    <t>Другие вопросы в области культуры,  кинематографии</t>
  </si>
  <si>
    <t>0909</t>
  </si>
  <si>
    <t>1102</t>
  </si>
  <si>
    <t>Иные закупки товаров, работ и услуг для обеспечения государственных (муниципальных) нужд</t>
  </si>
  <si>
    <t>Прочие субсидии бюджетам муниципальных районов</t>
  </si>
  <si>
    <t>Изменение остатков средств на счетах по учету средств бюджета</t>
  </si>
  <si>
    <t>Иные межбюджетные трансферты</t>
  </si>
  <si>
    <t>Массовый спорт</t>
  </si>
  <si>
    <t>404</t>
  </si>
  <si>
    <t>391</t>
  </si>
  <si>
    <t>393</t>
  </si>
  <si>
    <t>394</t>
  </si>
  <si>
    <t>395</t>
  </si>
  <si>
    <t>396</t>
  </si>
  <si>
    <t>434</t>
  </si>
  <si>
    <t>435</t>
  </si>
  <si>
    <t>436</t>
  </si>
  <si>
    <t>465</t>
  </si>
  <si>
    <t>466</t>
  </si>
  <si>
    <t>483</t>
  </si>
  <si>
    <t>484</t>
  </si>
  <si>
    <t>496</t>
  </si>
  <si>
    <t>497</t>
  </si>
  <si>
    <t>498</t>
  </si>
  <si>
    <t>499</t>
  </si>
  <si>
    <t>501</t>
  </si>
  <si>
    <t>502</t>
  </si>
  <si>
    <t>503</t>
  </si>
  <si>
    <t>504</t>
  </si>
  <si>
    <t>505</t>
  </si>
  <si>
    <t>506</t>
  </si>
  <si>
    <t>507</t>
  </si>
  <si>
    <t>508</t>
  </si>
  <si>
    <t>509</t>
  </si>
  <si>
    <t>511</t>
  </si>
  <si>
    <t>512</t>
  </si>
  <si>
    <t>513</t>
  </si>
  <si>
    <t>514</t>
  </si>
  <si>
    <t>515</t>
  </si>
  <si>
    <t>516</t>
  </si>
  <si>
    <t>517</t>
  </si>
  <si>
    <t>518</t>
  </si>
  <si>
    <t>519</t>
  </si>
  <si>
    <t>85</t>
  </si>
  <si>
    <t>86</t>
  </si>
  <si>
    <t>87</t>
  </si>
  <si>
    <t>88</t>
  </si>
  <si>
    <t>121</t>
  </si>
  <si>
    <t>122</t>
  </si>
  <si>
    <t>ИСТОЧНИКИ ВНУТРЕННЕГО ФИНАНСИРОВАНИЯ ДЕФИЦИТОВ  БЮДЖЕТОВ</t>
  </si>
  <si>
    <t>791 01 00 00 00 00 0000 000</t>
  </si>
  <si>
    <t>Плата за негативное воздействие на окружающую среду</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</si>
  <si>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</si>
  <si>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Налог на прибыль организаций</t>
  </si>
  <si>
    <t>Муниципальная программа Казачинского района "Обеспечение жизнедеятельности Казачинского района"</t>
  </si>
  <si>
    <t>526</t>
  </si>
  <si>
    <t>527</t>
  </si>
  <si>
    <t>528</t>
  </si>
  <si>
    <t>529</t>
  </si>
  <si>
    <t>531</t>
  </si>
  <si>
    <t>532</t>
  </si>
  <si>
    <t>533</t>
  </si>
  <si>
    <t>534</t>
  </si>
  <si>
    <t>535</t>
  </si>
  <si>
    <t>536</t>
  </si>
  <si>
    <t>537</t>
  </si>
  <si>
    <t>538</t>
  </si>
  <si>
    <t>539</t>
  </si>
  <si>
    <t>541</t>
  </si>
  <si>
    <t>542</t>
  </si>
  <si>
    <t>543</t>
  </si>
  <si>
    <t>469</t>
  </si>
  <si>
    <t>470</t>
  </si>
  <si>
    <t>471</t>
  </si>
  <si>
    <t>472</t>
  </si>
  <si>
    <t>473</t>
  </si>
  <si>
    <t>510</t>
  </si>
  <si>
    <t>Образование</t>
  </si>
  <si>
    <t>4</t>
  </si>
  <si>
    <t>5</t>
  </si>
  <si>
    <t>6</t>
  </si>
  <si>
    <t>7</t>
  </si>
  <si>
    <t>8</t>
  </si>
  <si>
    <t>9</t>
  </si>
  <si>
    <t>10</t>
  </si>
  <si>
    <t>11</t>
  </si>
  <si>
    <t>12</t>
  </si>
  <si>
    <t>14</t>
  </si>
  <si>
    <t>15</t>
  </si>
  <si>
    <t>16</t>
  </si>
  <si>
    <t>17</t>
  </si>
  <si>
    <t>18</t>
  </si>
  <si>
    <t>544</t>
  </si>
  <si>
    <t>545</t>
  </si>
  <si>
    <t>546</t>
  </si>
  <si>
    <t>547</t>
  </si>
  <si>
    <t>548</t>
  </si>
  <si>
    <t>549</t>
  </si>
  <si>
    <t>550</t>
  </si>
  <si>
    <t>551</t>
  </si>
  <si>
    <t>552</t>
  </si>
  <si>
    <t>553</t>
  </si>
  <si>
    <t>554</t>
  </si>
  <si>
    <t>ДОХОДЫ ОТ ПРОДАЖИ МАТЕРИАЛЬНЫХ И НЕМАТЕРИАЛЬНЫХ АКТИВОВ</t>
  </si>
  <si>
    <t>Резервные фонды</t>
  </si>
  <si>
    <t>19</t>
  </si>
  <si>
    <t>20</t>
  </si>
  <si>
    <t>21</t>
  </si>
  <si>
    <t>Национальная экономика</t>
  </si>
  <si>
    <t>Сельское хозяйство и рыболовство</t>
  </si>
  <si>
    <t>23</t>
  </si>
  <si>
    <t>135</t>
  </si>
  <si>
    <t xml:space="preserve">062 </t>
  </si>
  <si>
    <t>447</t>
  </si>
  <si>
    <t>БЕЗВОЗМЕЗДНЫЕ ПОСТУПЛЕНИЯ ОТ ДРУГИХ БЮДЖЕТОВ БЮДЖЕТНОЙ СИСТЕМЫ РОССИЙСКОЙ ФЕДЕРАЦИИ</t>
  </si>
  <si>
    <t>193</t>
  </si>
  <si>
    <t>194</t>
  </si>
  <si>
    <t>195</t>
  </si>
  <si>
    <t>196</t>
  </si>
  <si>
    <t>197</t>
  </si>
  <si>
    <t>198</t>
  </si>
  <si>
    <t>199</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</si>
  <si>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</si>
  <si>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</si>
  <si>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</si>
  <si>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</si>
  <si>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</si>
  <si>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</si>
  <si>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</si>
  <si>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</si>
  <si>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</si>
  <si>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</si>
  <si>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</si>
  <si>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</si>
  <si>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</si>
  <si>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</si>
  <si>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</si>
  <si>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</si>
  <si>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</si>
  <si>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</si>
  <si>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</si>
  <si>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</si>
  <si>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</si>
  <si>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</si>
  <si>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</si>
  <si>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</si>
  <si>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</si>
  <si>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</si>
  <si>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</si>
  <si>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</si>
  <si>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</si>
  <si>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</si>
  <si>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</si>
  <si>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</si>
  <si>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</si>
  <si>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</si>
  <si>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</si>
  <si>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</si>
  <si>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</si>
  <si>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</si>
  <si>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</si>
  <si>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241</t>
  </si>
  <si>
    <t>242</t>
  </si>
  <si>
    <t>243</t>
  </si>
  <si>
    <t>244</t>
  </si>
  <si>
    <t>245</t>
  </si>
  <si>
    <t>246</t>
  </si>
  <si>
    <t>247</t>
  </si>
  <si>
    <t xml:space="preserve">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</si>
  <si>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Подпрограмма "Развитие общего образования"</t>
  </si>
  <si>
    <t>Подпрограмма "Обеспечение реализации муниципальной программы и прочие мероприятия в области образования"</t>
  </si>
  <si>
    <t>005</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</si>
  <si>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</si>
  <si>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</si>
  <si>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</si>
  <si>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</si>
  <si>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Защита населения и территории от чрезвычайных ситуаций природного и техногенного характера, гражданская оборона </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</si>
  <si>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</si>
  <si>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Функционирование Казачинского районного Совета депутатов</t>
  </si>
  <si>
    <t>Функционирование контрольно-счетной палаты Казачинского района</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</si>
  <si>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</si>
  <si>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 xml:space="preserve">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t>
  </si>
  <si>
    <t>Непрограммные расходы Контрольно-счетного органа муниципального образования</t>
  </si>
  <si>
    <t>Подпрограмма "Развитие архивного дела в Казачинском районе"</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</si>
  <si>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</si>
  <si>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Функционирование Главы района</t>
  </si>
  <si>
    <t>Муниципальная программа Казачинского района "Создание безопасных и комфортных условий для проживания на территории Казачинского района"</t>
  </si>
  <si>
    <t>Подпрограмма "Поддержка искусства и народного творчества"</t>
  </si>
  <si>
    <t>Подпрограмма "Сохранение культурного наследия"</t>
  </si>
  <si>
    <t>Подпрограмма "Устойчивое развитие сельских территорий"</t>
  </si>
  <si>
    <t>Подпрограмма "Обеспечение реализации муниципальной программы""</t>
  </si>
  <si>
    <t>400</t>
  </si>
  <si>
    <t>410</t>
  </si>
  <si>
    <t>Коммунальное хозяйство</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</si>
  <si>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</si>
  <si>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</si>
  <si>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8110080700</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</si>
  <si>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</si>
  <si>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0810075700</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</si>
  <si>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</si>
  <si>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</si>
  <si>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образования» муниципальной программы Казачинского района «Развитие образования Казачинского района»</t>
  </si>
  <si>
    <t>0110074080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</si>
  <si>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</si>
  <si>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</si>
  <si>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0120074090</t>
  </si>
  <si>
    <t>1401</t>
  </si>
  <si>
    <t>0502</t>
  </si>
  <si>
    <t>69</t>
  </si>
  <si>
    <t>Увеличение прочих остатков денежных средств бюджетов</t>
  </si>
  <si>
    <t>Дотации на выравнивание бюджетной обеспеченности субъектов Российской Федерации и муниципальных образований</t>
  </si>
  <si>
    <t>Приложение № 7</t>
  </si>
  <si>
    <t>Муниципальная программа Казачинского района "Развитие транспортной системы Казачинского района"</t>
  </si>
  <si>
    <t>Подпрограмма "Повышение безопасности дорожного движения в Казачинском районе"</t>
  </si>
  <si>
    <t>МО Дудовский сельсовет</t>
  </si>
  <si>
    <t>МО Отношенский сельсовет</t>
  </si>
  <si>
    <t>381</t>
  </si>
  <si>
    <t>382</t>
  </si>
  <si>
    <t>383</t>
  </si>
  <si>
    <t>384</t>
  </si>
  <si>
    <t>28</t>
  </si>
  <si>
    <t>Другие вопросы в области национальной экономики</t>
  </si>
  <si>
    <t>139</t>
  </si>
  <si>
    <t>140</t>
  </si>
  <si>
    <t xml:space="preserve">Подпрограмма "Развитие дополнительного образования" </t>
  </si>
  <si>
    <t>Наименование главных распорядителей бюджетных средств и показателей бюджетной классификации</t>
  </si>
  <si>
    <t>код ведомства</t>
  </si>
  <si>
    <t>целевая статья</t>
  </si>
  <si>
    <t>вид расхода</t>
  </si>
  <si>
    <t>0113</t>
  </si>
  <si>
    <t xml:space="preserve">Культура, кинематография </t>
  </si>
  <si>
    <t xml:space="preserve">Другие вопросы в области культуры,  кинематографии </t>
  </si>
  <si>
    <t>Плата за размещение отходов производства и потребления</t>
  </si>
  <si>
    <t>Уменьшение прочих  остатков денежных средств бюджетов</t>
  </si>
  <si>
    <t>Приложение № 3</t>
  </si>
  <si>
    <t>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общего образования» муниципальной программы Казачинского района «Развитие образования Казачинского района»</t>
  </si>
  <si>
    <t>Председатель контрольно-счетной палаты муниципального образования и его заместители рамках непрограммных расходов Контрольно-счетного органа муниципального образования</t>
  </si>
  <si>
    <t>124</t>
  </si>
  <si>
    <t>125</t>
  </si>
  <si>
    <t>126</t>
  </si>
  <si>
    <t>127</t>
  </si>
  <si>
    <t>128</t>
  </si>
  <si>
    <t>129</t>
  </si>
  <si>
    <t>132</t>
  </si>
  <si>
    <t>133</t>
  </si>
  <si>
    <t>134</t>
  </si>
  <si>
    <t>Доходы, поступающие в порядке возмещения расходов, понесенных в связи с эксплуатацией имущества муниципальных районов</t>
  </si>
  <si>
    <t>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</si>
  <si>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</si>
  <si>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77</t>
  </si>
  <si>
    <t>Национальная оборона</t>
  </si>
  <si>
    <t>Уменьшение остатков средств бюджетов</t>
  </si>
  <si>
    <t>Уменьшение прочих  остатков средств бюджетов</t>
  </si>
  <si>
    <t>600</t>
  </si>
  <si>
    <t>610</t>
  </si>
  <si>
    <t>Национальная безопасность и правоохранительная деятельность</t>
  </si>
  <si>
    <t>Доходы от компенсации затрат государства</t>
  </si>
  <si>
    <t>Доходы, поступающие в порядке возмещения расходов, понесенных в связи с эксплуатацией имущества</t>
  </si>
  <si>
    <t>Налог на прибыль организаций, зачисляемый в бюджеты бюджетной системы Российской Федерации по соответствующим ставкам</t>
  </si>
  <si>
    <t>310</t>
  </si>
  <si>
    <t>Приложение № 6</t>
  </si>
  <si>
    <t>МО Вороковский сельсовет</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</si>
  <si>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</si>
  <si>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</si>
  <si>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</si>
  <si>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</si>
  <si>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
  </si>
  <si>
    <t>Социальное обеспечение населения</t>
  </si>
  <si>
    <t>530</t>
  </si>
  <si>
    <t xml:space="preserve">600 </t>
  </si>
  <si>
    <t>Отдел образования администрации Казачинского района</t>
  </si>
  <si>
    <t>Наименование кода классификации доходов бюджета</t>
  </si>
  <si>
    <t>540</t>
  </si>
  <si>
    <t>ШТРАФЫ, САНКЦИИ, ВОЗМЕЩЕНИЕ УЩЕРБА</t>
  </si>
  <si>
    <t>Субвенции бюджетам муниципальных районов на осуществление первичного воинского учета на территориях, где отсутствуют военные комиссариаты</t>
  </si>
  <si>
    <t>146</t>
  </si>
  <si>
    <t>147</t>
  </si>
  <si>
    <t>148</t>
  </si>
  <si>
    <t>149</t>
  </si>
  <si>
    <t>150</t>
  </si>
  <si>
    <t>151</t>
  </si>
  <si>
    <t>152</t>
  </si>
  <si>
    <t>153</t>
  </si>
  <si>
    <t>154</t>
  </si>
  <si>
    <t>155</t>
  </si>
  <si>
    <t>158</t>
  </si>
  <si>
    <t>159</t>
  </si>
  <si>
    <t>160</t>
  </si>
  <si>
    <t>161</t>
  </si>
  <si>
    <t>162</t>
  </si>
  <si>
    <t>163</t>
  </si>
  <si>
    <t>164</t>
  </si>
  <si>
    <t>165</t>
  </si>
  <si>
    <t>166</t>
  </si>
  <si>
    <t>167</t>
  </si>
  <si>
    <t>171</t>
  </si>
  <si>
    <t>172</t>
  </si>
  <si>
    <t>173</t>
  </si>
  <si>
    <t>174</t>
  </si>
  <si>
    <t>175</t>
  </si>
  <si>
    <t>176</t>
  </si>
  <si>
    <t>177</t>
  </si>
  <si>
    <t>179</t>
  </si>
  <si>
    <t>180</t>
  </si>
  <si>
    <t>181</t>
  </si>
  <si>
    <t>182</t>
  </si>
  <si>
    <t>183</t>
  </si>
  <si>
    <t>184</t>
  </si>
  <si>
    <t>185</t>
  </si>
  <si>
    <t>186</t>
  </si>
  <si>
    <t>187</t>
  </si>
  <si>
    <t>188</t>
  </si>
  <si>
    <t>189</t>
  </si>
  <si>
    <t>190</t>
  </si>
  <si>
    <t>191</t>
  </si>
  <si>
    <t>192</t>
  </si>
  <si>
    <t>810</t>
  </si>
  <si>
    <t>Муниципальная программа Казачинского района "Управление муниципальными финансами"</t>
  </si>
  <si>
    <t>Подпрограмма "Обеспечение реализации муниципальной программы и прочие мероприятия"</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</si>
  <si>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</si>
  <si>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136</t>
  </si>
  <si>
    <t>137</t>
  </si>
  <si>
    <t>138</t>
  </si>
  <si>
    <t>ПЛАТЕЖИ ПРИ ПОЛЬЗОВАНИИ ПРИРОДНЫМИ РЕСУРСАМИ</t>
  </si>
  <si>
    <t>168</t>
  </si>
  <si>
    <t>169</t>
  </si>
  <si>
    <t>170</t>
  </si>
  <si>
    <t>Обеспечение деятельности финансовых, налоговых и таможенных органов и органов финансового (финансово-бюджетного) надзора</t>
  </si>
  <si>
    <t>Увеличение остатков средств бюджетов</t>
  </si>
  <si>
    <t>500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</si>
  <si>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</si>
  <si>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</si>
  <si>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</si>
  <si>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65</t>
  </si>
  <si>
    <t>№ строки</t>
  </si>
  <si>
    <t>1</t>
  </si>
  <si>
    <t>009</t>
  </si>
  <si>
    <t>Администрация Казачинского района</t>
  </si>
  <si>
    <t>2</t>
  </si>
  <si>
    <t>Общегосударственные вопросы</t>
  </si>
  <si>
    <t>3</t>
  </si>
  <si>
    <t>Плата за выбросы загрязняющих веществ в атмосферный воздух стационарными объектами</t>
  </si>
  <si>
    <t>240</t>
  </si>
  <si>
    <t>68</t>
  </si>
  <si>
    <t>60</t>
  </si>
  <si>
    <t>64</t>
  </si>
  <si>
    <t>Функционирование законодательных (представительных) органов государственной власти и представительных органов муниципальных образований</t>
  </si>
  <si>
    <t>Наименование показателей бюджетной классификации</t>
  </si>
  <si>
    <t>27</t>
  </si>
  <si>
    <t>ВСЕГО</t>
  </si>
  <si>
    <t xml:space="preserve">009 </t>
  </si>
  <si>
    <t>1400</t>
  </si>
  <si>
    <t>Приложение № 13</t>
  </si>
  <si>
    <t>71</t>
  </si>
  <si>
    <t>72</t>
  </si>
  <si>
    <t>73</t>
  </si>
  <si>
    <t>74</t>
  </si>
  <si>
    <t>75</t>
  </si>
  <si>
    <t>76</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</si>
  <si>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</si>
  <si>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Муниципальная программа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</si>
  <si>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</si>
  <si>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</si>
  <si>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Единый налог на вмененный доход для отдельных видов деятельности</t>
  </si>
  <si>
    <t>Единый сельскохозяйственный налог</t>
  </si>
  <si>
    <t>ГОСУДАРСТВЕННАЯ ПОШЛИНА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</si>
  <si>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</si>
  <si>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Обеспечение деятельности (оказание услуг) подведомственных учреждений по администрации Казачинского района в рамках непрограммных расходов отдельных органов местного самоуправления</t>
  </si>
  <si>
    <t>8110080610</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</si>
  <si>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</si>
  <si>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t>
  </si>
  <si>
    <t>620</t>
  </si>
  <si>
    <t>0610080610</t>
  </si>
  <si>
    <t>Муниципальная программа Казачинского района «Развитие образования Казачинского района»</t>
  </si>
  <si>
    <t>Подпрограмма "Обеспечение условий реализации муниципальной программы и прочие мероприятия"</t>
  </si>
  <si>
    <t>Межбюджетные трансферты общего характера бюджетам бюджетной системы Российской Федерации</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</si>
  <si>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</si>
  <si>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</si>
  <si>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непрограммных расходов Контрольно-счетного органа муниципального образования</t>
  </si>
  <si>
    <t>Функционирование администрации Казачинского района</t>
  </si>
  <si>
    <t>Резервные средства</t>
  </si>
  <si>
    <t>870</t>
  </si>
  <si>
    <t>47</t>
  </si>
  <si>
    <t>48</t>
  </si>
  <si>
    <t>49</t>
  </si>
  <si>
    <t>70</t>
  </si>
  <si>
    <t>НАЛОГОВЫЕ И НЕНАЛОГОВЫЕ ДОХОДЫ</t>
  </si>
  <si>
    <t>555</t>
  </si>
  <si>
    <t>556</t>
  </si>
  <si>
    <t>557</t>
  </si>
  <si>
    <t>558</t>
  </si>
  <si>
    <t>559</t>
  </si>
  <si>
    <t>560</t>
  </si>
  <si>
    <t>561</t>
  </si>
  <si>
    <t>562</t>
  </si>
  <si>
    <t>563</t>
  </si>
  <si>
    <t>564</t>
  </si>
  <si>
    <t>565</t>
  </si>
  <si>
    <t>248</t>
  </si>
  <si>
    <t>249</t>
  </si>
  <si>
    <t>250</t>
  </si>
  <si>
    <t>251</t>
  </si>
  <si>
    <t>252</t>
  </si>
  <si>
    <t>253</t>
  </si>
  <si>
    <t>254</t>
  </si>
  <si>
    <t>255</t>
  </si>
  <si>
    <t>256</t>
  </si>
  <si>
    <t>257</t>
  </si>
  <si>
    <t>258</t>
  </si>
  <si>
    <t>259</t>
  </si>
  <si>
    <t>265</t>
  </si>
  <si>
    <t>266</t>
  </si>
  <si>
    <t>267</t>
  </si>
  <si>
    <t>268</t>
  </si>
  <si>
    <t>274</t>
  </si>
  <si>
    <t>278</t>
  </si>
  <si>
    <t>279</t>
  </si>
  <si>
    <t>280</t>
  </si>
  <si>
    <t>281</t>
  </si>
  <si>
    <t>282</t>
  </si>
  <si>
    <t>283</t>
  </si>
  <si>
    <t>Здравоохранение</t>
  </si>
  <si>
    <t>Другие вопросы в области здравоохранения</t>
  </si>
  <si>
    <t>24</t>
  </si>
  <si>
    <t>25</t>
  </si>
  <si>
    <t>26</t>
  </si>
  <si>
    <t>Транспорт</t>
  </si>
  <si>
    <t>0111</t>
  </si>
  <si>
    <t>771</t>
  </si>
  <si>
    <t>791</t>
  </si>
  <si>
    <t>54</t>
  </si>
  <si>
    <t>55</t>
  </si>
  <si>
    <t>56</t>
  </si>
  <si>
    <t>57</t>
  </si>
  <si>
    <t>141</t>
  </si>
  <si>
    <t>Подпрограмма "Организация отдыха, оздоровления и занятости детей и подростков"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</si>
  <si>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</si>
  <si>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МО Галанинский сельсовет</t>
  </si>
  <si>
    <t xml:space="preserve">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заключенными соглашениями </t>
  </si>
  <si>
    <t>8110082080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</si>
  <si>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в рамках непрограммных расходов Контрольно-счетного органа муниципального образования</t>
  </si>
  <si>
    <t>9310082090</t>
  </si>
  <si>
    <t>0420082060</t>
  </si>
  <si>
    <t>566</t>
  </si>
  <si>
    <t>567</t>
  </si>
  <si>
    <t>568</t>
  </si>
  <si>
    <t>569</t>
  </si>
  <si>
    <t>570</t>
  </si>
  <si>
    <t>571</t>
  </si>
  <si>
    <t>572</t>
  </si>
  <si>
    <t>573</t>
  </si>
  <si>
    <t>574</t>
  </si>
  <si>
    <t>575</t>
  </si>
  <si>
    <t>576</t>
  </si>
  <si>
    <t>577</t>
  </si>
  <si>
    <t>578</t>
  </si>
  <si>
    <t>579</t>
  </si>
  <si>
    <t>580</t>
  </si>
  <si>
    <t>Плата за сбросы загрязняющих веществ в водные объекты</t>
  </si>
  <si>
    <t>Казачинский районный Совет депутатов Красноярского края</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</si>
  <si>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</si>
  <si>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</si>
  <si>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Бюджетные инвестиции</t>
  </si>
  <si>
    <t>Жилищное хозяйство</t>
  </si>
  <si>
    <t>0501</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</si>
  <si>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</si>
  <si>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0810083150</t>
  </si>
  <si>
    <t>581</t>
  </si>
  <si>
    <t>582</t>
  </si>
  <si>
    <t>583</t>
  </si>
  <si>
    <t>584</t>
  </si>
  <si>
    <t>585</t>
  </si>
  <si>
    <t>586</t>
  </si>
  <si>
    <t>588</t>
  </si>
  <si>
    <t>589</t>
  </si>
  <si>
    <t>593</t>
  </si>
  <si>
    <t>594</t>
  </si>
  <si>
    <t>595</t>
  </si>
  <si>
    <t>596</t>
  </si>
  <si>
    <t>597</t>
  </si>
  <si>
    <t>598</t>
  </si>
  <si>
    <t>599</t>
  </si>
  <si>
    <t>601</t>
  </si>
  <si>
    <t>602</t>
  </si>
  <si>
    <t>603</t>
  </si>
  <si>
    <t>604</t>
  </si>
  <si>
    <t>605</t>
  </si>
  <si>
    <t>606</t>
  </si>
  <si>
    <t>607</t>
  </si>
  <si>
    <t>608</t>
  </si>
  <si>
    <t>609</t>
  </si>
  <si>
    <t>Подпрограмма "Профилактика употребления психоактивных веществ, табакокурения и алкоголизма среди несовершеннолетних в Казачинском районе"</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</si>
  <si>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</si>
  <si>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Подпрограмма "Вовлечение молодежи Казачинского района в социальную практику"</t>
  </si>
  <si>
    <t>Капитальные вложения в объекты государственной (муниципальной) собственности</t>
  </si>
  <si>
    <t>Дополнительное образование детей</t>
  </si>
  <si>
    <t>0703</t>
  </si>
  <si>
    <t>Молодежная политика</t>
  </si>
  <si>
    <t xml:space="preserve">Подпрограмма "Сохранение и развитие этнокультурных традиций народов, проживающих на территории Казачинского района" </t>
  </si>
  <si>
    <t>0450000000</t>
  </si>
  <si>
    <t>0450080610</t>
  </si>
  <si>
    <t xml:space="preserve">Молодежная политика </t>
  </si>
  <si>
    <t>код группы</t>
  </si>
  <si>
    <t>код подгруппы</t>
  </si>
  <si>
    <t>код статьи</t>
  </si>
  <si>
    <t>код подстатьи</t>
  </si>
  <si>
    <t>код элемента</t>
  </si>
  <si>
    <t>код группы подвида</t>
  </si>
  <si>
    <t>000</t>
  </si>
  <si>
    <t>00</t>
  </si>
  <si>
    <t>0000</t>
  </si>
  <si>
    <t>01</t>
  </si>
  <si>
    <t>НАЛОГИ НА ПРИБЫЛЬ, ДОХОДЫ</t>
  </si>
  <si>
    <t>010</t>
  </si>
  <si>
    <t>012</t>
  </si>
  <si>
    <t>02</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</si>
  <si>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</si>
  <si>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</si>
  <si>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</si>
  <si>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</si>
  <si>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</si>
  <si>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</si>
  <si>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</si>
  <si>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</si>
  <si>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05</t>
  </si>
  <si>
    <t>03</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</si>
  <si>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</si>
  <si>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</si>
  <si>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</si>
  <si>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08</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</si>
  <si>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</si>
  <si>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013</t>
  </si>
  <si>
    <t>070</t>
  </si>
  <si>
    <t>075</t>
  </si>
  <si>
    <t>048</t>
  </si>
  <si>
    <t>060</t>
  </si>
  <si>
    <t>065</t>
  </si>
  <si>
    <t>06</t>
  </si>
  <si>
    <t>Доходы от продажи земельных участков, находящихся в государственной и муниципальной собственности</t>
  </si>
  <si>
    <t>050</t>
  </si>
  <si>
    <t>БЕЗВОЗМЕЗДНЫЕ ПОСТУПЛЕНИЯ</t>
  </si>
  <si>
    <t>Дотации бюджетам бюджетной системы Российской Федерации</t>
  </si>
  <si>
    <t>001</t>
  </si>
  <si>
    <t>Дотации на выравнивание бюджетной обеспеченности</t>
  </si>
  <si>
    <t>002</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</si>
  <si>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</si>
  <si>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</si>
  <si>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999</t>
  </si>
  <si>
    <t>7456</t>
  </si>
  <si>
    <t>7555</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</si>
  <si>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</si>
  <si>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</si>
  <si>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024</t>
  </si>
  <si>
    <t xml:space="preserve">Субвенции местным бюджетам на выполнение передаваемых полномочий субъектов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</si>
  <si>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</si>
  <si>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7429</t>
  </si>
  <si>
    <t>7514</t>
  </si>
  <si>
    <t>7517</t>
  </si>
  <si>
    <t>7518</t>
  </si>
  <si>
    <t>7519</t>
  </si>
  <si>
    <t>7552</t>
  </si>
  <si>
    <t>7554</t>
  </si>
  <si>
    <t>7564</t>
  </si>
  <si>
    <t>7566</t>
  </si>
  <si>
    <t>7570</t>
  </si>
  <si>
    <t>7588</t>
  </si>
  <si>
    <t>7601</t>
  </si>
  <si>
    <t>7604</t>
  </si>
  <si>
    <t>029</t>
  </si>
  <si>
    <t>7408</t>
  </si>
  <si>
    <t>7409</t>
  </si>
  <si>
    <t>014</t>
  </si>
  <si>
    <t>1041</t>
  </si>
  <si>
    <t>1053</t>
  </si>
  <si>
    <t>1071</t>
  </si>
  <si>
    <t>587</t>
  </si>
  <si>
    <t>611</t>
  </si>
  <si>
    <t>612</t>
  </si>
  <si>
    <t>613</t>
  </si>
  <si>
    <t>614</t>
  </si>
  <si>
    <t>615</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</si>
  <si>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</si>
  <si>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"Организация и осуществление внутреннего муниципального финансового контроля и контроля в сфере закупок в Казачинском районе"</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</si>
  <si>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</si>
  <si>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Закупка товаров, работ и услуг для обеспечения государственных (муниципальных) нужд
</t>
  </si>
  <si>
    <t>06100S4560</t>
  </si>
  <si>
    <t>1130000000</t>
  </si>
  <si>
    <t>1130083060</t>
  </si>
  <si>
    <t>1130083070</t>
  </si>
  <si>
    <t>1078</t>
  </si>
  <si>
    <t>1080</t>
  </si>
  <si>
    <t>1083</t>
  </si>
  <si>
    <t>1084</t>
  </si>
  <si>
    <t>8110082100</t>
  </si>
  <si>
    <t>0140076490</t>
  </si>
  <si>
    <t>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общего образования» муниципальной программы Казачинского района «Развитие образования Казачинского района»</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</si>
  <si>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</si>
  <si>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</si>
  <si>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</si>
  <si>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8110051200</t>
  </si>
  <si>
    <t xml:space="preserve">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</si>
  <si>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Подпрограмма "Развитие массовой физической культуры и спорта"</t>
  </si>
  <si>
    <t>0510000000</t>
  </si>
  <si>
    <t>0520000000</t>
  </si>
  <si>
    <t>0520080610</t>
  </si>
  <si>
    <t>0510080790</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</si>
  <si>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</si>
  <si>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</si>
  <si>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</si>
  <si>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</si>
  <si>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</si>
  <si>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045</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</si>
  <si>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</si>
  <si>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субсидии</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</si>
  <si>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</si>
  <si>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</si>
  <si>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7649</t>
  </si>
  <si>
    <t>1050</t>
  </si>
  <si>
    <t>1052</t>
  </si>
  <si>
    <t>1054</t>
  </si>
  <si>
    <t>1055</t>
  </si>
  <si>
    <t>1056</t>
  </si>
  <si>
    <t>1057</t>
  </si>
  <si>
    <t>1058</t>
  </si>
  <si>
    <t>1059</t>
  </si>
  <si>
    <t>1060</t>
  </si>
  <si>
    <t>1061</t>
  </si>
  <si>
    <t>1062</t>
  </si>
  <si>
    <t>1063</t>
  </si>
  <si>
    <t>1064</t>
  </si>
  <si>
    <t>1065</t>
  </si>
  <si>
    <t>1066</t>
  </si>
  <si>
    <t>1067</t>
  </si>
  <si>
    <t>1068</t>
  </si>
  <si>
    <t>1069</t>
  </si>
  <si>
    <t>1070</t>
  </si>
  <si>
    <t>1072</t>
  </si>
  <si>
    <t>1051</t>
  </si>
  <si>
    <t>0510080620</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</si>
  <si>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</si>
  <si>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Муниципальная программа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</si>
  <si>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</si>
  <si>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</si>
  <si>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</si>
  <si>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</si>
  <si>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</si>
  <si>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</si>
  <si>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</si>
  <si>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</si>
  <si>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</si>
  <si>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Доходы от продажи земельных участков, государственная собственность на которые не разграничена </t>
  </si>
  <si>
    <t>1077</t>
  </si>
  <si>
    <t>Подпрограмма "Обеспечение условий для развития системы спортивной подготовки"</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</si>
  <si>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</si>
  <si>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0920000000</t>
  </si>
  <si>
    <t>0920080610</t>
  </si>
  <si>
    <t>1090096020</t>
  </si>
  <si>
    <t>Подпрограмма "Обеспечение реализации муниципальной программы"</t>
  </si>
  <si>
    <t xml:space="preserve">Руководство и управление в сфере установленных функций органов местного самоуправления в рамках непрограммных расходов представительного органа местного самоуправления </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</si>
  <si>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</si>
  <si>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</si>
  <si>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Председатель контрольно-счетной палаты муниципального образования и его заместители в рамках непрограммных расходов Контрольно-счетного органа муниципального образования</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</si>
  <si>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</si>
  <si>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</si>
  <si>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Реализация решения районного Совета депутатов от 30.04.2007 года №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</si>
  <si>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</si>
  <si>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</si>
  <si>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непрограммных расходов представительного органа местного самоуправления</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</si>
  <si>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</si>
  <si>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041</t>
  </si>
  <si>
    <t>Плата за размещение отходов производства</t>
  </si>
  <si>
    <t>50</t>
  </si>
  <si>
    <t>51</t>
  </si>
  <si>
    <t>52</t>
  </si>
  <si>
    <t>58</t>
  </si>
  <si>
    <t>59</t>
  </si>
  <si>
    <t>61</t>
  </si>
  <si>
    <t>62</t>
  </si>
  <si>
    <t>63</t>
  </si>
  <si>
    <t>115</t>
  </si>
  <si>
    <t>116</t>
  </si>
  <si>
    <t>142</t>
  </si>
  <si>
    <t>143</t>
  </si>
  <si>
    <t>144</t>
  </si>
  <si>
    <t>145</t>
  </si>
  <si>
    <t>156</t>
  </si>
  <si>
    <t>157</t>
  </si>
  <si>
    <t>269</t>
  </si>
  <si>
    <t>270</t>
  </si>
  <si>
    <t>271</t>
  </si>
  <si>
    <t>272</t>
  </si>
  <si>
    <t>273</t>
  </si>
  <si>
    <t>365</t>
  </si>
  <si>
    <t>366</t>
  </si>
  <si>
    <t>367</t>
  </si>
  <si>
    <t>406</t>
  </si>
  <si>
    <t>407</t>
  </si>
  <si>
    <t>408</t>
  </si>
  <si>
    <t>409</t>
  </si>
  <si>
    <t>437</t>
  </si>
  <si>
    <t>438</t>
  </si>
  <si>
    <t>439</t>
  </si>
  <si>
    <t>440</t>
  </si>
  <si>
    <t>441</t>
  </si>
  <si>
    <t>485</t>
  </si>
  <si>
    <t>486</t>
  </si>
  <si>
    <t>487</t>
  </si>
  <si>
    <t>488</t>
  </si>
  <si>
    <t>489</t>
  </si>
  <si>
    <t>490</t>
  </si>
  <si>
    <t>491</t>
  </si>
  <si>
    <t>492</t>
  </si>
  <si>
    <t>493</t>
  </si>
  <si>
    <t>494</t>
  </si>
  <si>
    <t>495</t>
  </si>
  <si>
    <t>590</t>
  </si>
  <si>
    <t>591</t>
  </si>
  <si>
    <t>592</t>
  </si>
  <si>
    <t>042</t>
  </si>
  <si>
    <t>Плата за размещение твердых коммунальных отходов</t>
  </si>
  <si>
    <t>1073</t>
  </si>
  <si>
    <t>1074</t>
  </si>
  <si>
    <t>1079</t>
  </si>
  <si>
    <t>1082</t>
  </si>
  <si>
    <t>1086</t>
  </si>
  <si>
    <t>Подпрограмма "Профилактика терроризма и экстремизма в Казачинском районе"</t>
  </si>
  <si>
    <t xml:space="preserve">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 </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</si>
  <si>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</si>
  <si>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</si>
  <si>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ДОХОДЫ ОТ ОКАЗАНИЯ ПЛАТНЫХ УСЛУГ И КОМПЕНСАЦИИ ЗАТРАТ ГОСУДАРСТВА</t>
  </si>
  <si>
    <t>Премии и гранты</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</si>
  <si>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</si>
  <si>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0150080230</t>
  </si>
  <si>
    <t>616</t>
  </si>
  <si>
    <t>618</t>
  </si>
  <si>
    <t>619</t>
  </si>
  <si>
    <t>621</t>
  </si>
  <si>
    <t>622</t>
  </si>
  <si>
    <t>623</t>
  </si>
  <si>
    <t>624</t>
  </si>
  <si>
    <t>625</t>
  </si>
  <si>
    <t>626</t>
  </si>
  <si>
    <t>627</t>
  </si>
  <si>
    <t>628</t>
  </si>
  <si>
    <t>629</t>
  </si>
  <si>
    <t>630</t>
  </si>
  <si>
    <t>631</t>
  </si>
  <si>
    <t>01200S5630</t>
  </si>
  <si>
    <t>0310</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</si>
  <si>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</si>
  <si>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0990000000</t>
  </si>
  <si>
    <t>Дорожное хозяйство (дорожные фонды)</t>
  </si>
  <si>
    <t>0409</t>
  </si>
  <si>
    <t>Подпрограмма "Дороги Казачинского района"</t>
  </si>
  <si>
    <t>1110000000</t>
  </si>
  <si>
    <t xml:space="preserve">Подпрограмма "Дороги Казачинского района" </t>
  </si>
  <si>
    <t>Приложение № 16</t>
  </si>
  <si>
    <t>Субсидия бюджетам муниципальных районов на поддержку отрасли культуры</t>
  </si>
  <si>
    <t>7412</t>
  </si>
  <si>
    <t>7488</t>
  </si>
  <si>
    <t>7509</t>
  </si>
  <si>
    <t>7563</t>
  </si>
  <si>
    <t>1087</t>
  </si>
  <si>
    <t>к проекту решения</t>
  </si>
  <si>
    <t>Приложение № 4</t>
  </si>
  <si>
    <t>632</t>
  </si>
  <si>
    <t>633</t>
  </si>
  <si>
    <t>634</t>
  </si>
  <si>
    <t>635</t>
  </si>
  <si>
    <t>636</t>
  </si>
  <si>
    <t>637</t>
  </si>
  <si>
    <t>638</t>
  </si>
  <si>
    <t>639</t>
  </si>
  <si>
    <t>640</t>
  </si>
  <si>
    <t>641</t>
  </si>
  <si>
    <t>642</t>
  </si>
  <si>
    <t>643</t>
  </si>
  <si>
    <t>644</t>
  </si>
  <si>
    <t>645</t>
  </si>
  <si>
    <t>649</t>
  </si>
  <si>
    <t>652</t>
  </si>
  <si>
    <t>653</t>
  </si>
  <si>
    <t>654</t>
  </si>
  <si>
    <t>655</t>
  </si>
  <si>
    <t>656</t>
  </si>
  <si>
    <t>657</t>
  </si>
  <si>
    <t>658</t>
  </si>
  <si>
    <t>663</t>
  </si>
  <si>
    <t>664</t>
  </si>
  <si>
    <t>665</t>
  </si>
  <si>
    <t>666</t>
  </si>
  <si>
    <t>667</t>
  </si>
  <si>
    <t>668</t>
  </si>
  <si>
    <t>669</t>
  </si>
  <si>
    <t>670</t>
  </si>
  <si>
    <t>671</t>
  </si>
  <si>
    <t>672</t>
  </si>
  <si>
    <t>673</t>
  </si>
  <si>
    <t>674</t>
  </si>
  <si>
    <t>675</t>
  </si>
  <si>
    <t>676</t>
  </si>
  <si>
    <t>677</t>
  </si>
  <si>
    <t>678</t>
  </si>
  <si>
    <t xml:space="preserve">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</si>
  <si>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Прочие доходы от компенсации затрат бюджетов муниципальных районов</t>
  </si>
  <si>
    <t>053</t>
  </si>
  <si>
    <t>1095</t>
  </si>
  <si>
    <t>04100S4880</t>
  </si>
  <si>
    <t>Поддержка отрасли культуры в рамках подпрограммы "Сохранение культурного наследия" муниципальной программы Казачинского района "Развитие культуры Казачинского района"</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</si>
  <si>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</si>
  <si>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МО Александровский сельсовет</t>
  </si>
  <si>
    <t>МО Захаровский сельсовет</t>
  </si>
  <si>
    <t>МО Момотовский сельсовет</t>
  </si>
  <si>
    <t>МО Новотроицкий сельсовет</t>
  </si>
  <si>
    <t>МО Пятковский сельсовет</t>
  </si>
  <si>
    <t>МО Рождественский сельсовет</t>
  </si>
  <si>
    <t>МО Талажанский сельсовет</t>
  </si>
  <si>
    <t>Приложение № 10</t>
  </si>
  <si>
    <t>11100S5090</t>
  </si>
  <si>
    <t>Реализация мероприятий в области владения, пользования, управления, распоряжения муниципальным имуществом, в том числе земельными участками,  по администрации Казачинского района в рамках непрограммных расходов отдельных органов местного самоуправления</t>
  </si>
  <si>
    <t>Приложение № 8</t>
  </si>
  <si>
    <t>Приложение № 15</t>
  </si>
  <si>
    <t>Приложение № 9</t>
  </si>
  <si>
    <t>Приложение № 12</t>
  </si>
  <si>
    <t>Приложение № 14</t>
  </si>
  <si>
    <t>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</si>
  <si>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</si>
  <si>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09200S4130</t>
  </si>
  <si>
    <t>04100L5191</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</si>
  <si>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</si>
  <si>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</si>
  <si>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8110080990</t>
  </si>
  <si>
    <t>8110082110</t>
  </si>
  <si>
    <t>8110002890</t>
  </si>
  <si>
    <t>Осуществление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</si>
  <si>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</si>
  <si>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</si>
  <si>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09900S4120</t>
  </si>
  <si>
    <t>81800S5550</t>
  </si>
  <si>
    <t>Муниципальная программа Казачинского района "Содействие развитию общественных инициатив"</t>
  </si>
  <si>
    <t>Отдельные мероприятия муниципальной программы Казачинского района "Содействие развитию общественных инициатив"</t>
  </si>
  <si>
    <t>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"Содействие развитию общественных инициатив"</t>
  </si>
  <si>
    <t>1200000000</t>
  </si>
  <si>
    <t>1290084010</t>
  </si>
  <si>
    <t>1290000000</t>
  </si>
  <si>
    <t>Формирование эффективного механизма предоставления информационной и имущественной поддержки социально-ориентированным некоммерческим организациям в рамках отдельных мероприятий муниципальной программы Казачинского района "Содействие развитию общественных инициатив"</t>
  </si>
  <si>
    <t>1290084020</t>
  </si>
  <si>
    <t>Разработка механизма привлечения общественных и некоммерческих организаций к решению проблем района, участию в реализации муниципальных программ в рамках отдельных мероприятий муниципальной программы Казачинского района "Содействие развитию общественных инициатив"</t>
  </si>
  <si>
    <t>1290084030</t>
  </si>
  <si>
    <t>Муниципальное образование</t>
  </si>
  <si>
    <t>в том числе:</t>
  </si>
  <si>
    <t>0710075180</t>
  </si>
  <si>
    <t>0720075170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</si>
  <si>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</si>
  <si>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</si>
  <si>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011</t>
  </si>
  <si>
    <t>Налог, взимаемый с налогоплательщиков, выбравших в качестве объекта налогообложения доходы, уменьшенные на величину расходов</t>
  </si>
  <si>
    <t>021</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</si>
  <si>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</si>
  <si>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</si>
  <si>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</si>
  <si>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</si>
  <si>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</si>
  <si>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063</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</si>
  <si>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</si>
  <si>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073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</si>
  <si>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</si>
  <si>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</si>
  <si>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</si>
  <si>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083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</si>
  <si>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</si>
  <si>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</si>
  <si>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</si>
  <si>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</si>
  <si>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</si>
  <si>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Дотации бюджетам муниципальных районов на выравнивание бюджетной обеспеченности </t>
  </si>
  <si>
    <t>Прочие дотации</t>
  </si>
  <si>
    <t>Прочие дотации бюджетам муниципальных районов</t>
  </si>
  <si>
    <t>Субсидия бюджетам на поддержку отрасли культуры</t>
  </si>
  <si>
    <t>7413</t>
  </si>
  <si>
    <t>0289</t>
  </si>
  <si>
    <t>260</t>
  </si>
  <si>
    <t>261</t>
  </si>
  <si>
    <t>262</t>
  </si>
  <si>
    <t>263</t>
  </si>
  <si>
    <t>264</t>
  </si>
  <si>
    <t>275</t>
  </si>
  <si>
    <t>276</t>
  </si>
  <si>
    <t>277</t>
  </si>
  <si>
    <t>284</t>
  </si>
  <si>
    <t>285</t>
  </si>
  <si>
    <t>286</t>
  </si>
  <si>
    <t>287</t>
  </si>
  <si>
    <t>288</t>
  </si>
  <si>
    <t>289</t>
  </si>
  <si>
    <t>290</t>
  </si>
  <si>
    <t>291</t>
  </si>
  <si>
    <t>292</t>
  </si>
  <si>
    <t>297</t>
  </si>
  <si>
    <t>298</t>
  </si>
  <si>
    <t>299</t>
  </si>
  <si>
    <t>327</t>
  </si>
  <si>
    <t>328</t>
  </si>
  <si>
    <t>335</t>
  </si>
  <si>
    <t>336</t>
  </si>
  <si>
    <t>337</t>
  </si>
  <si>
    <t>348</t>
  </si>
  <si>
    <t>349</t>
  </si>
  <si>
    <t>351</t>
  </si>
  <si>
    <t>352</t>
  </si>
  <si>
    <t>353</t>
  </si>
  <si>
    <t>354</t>
  </si>
  <si>
    <t>355</t>
  </si>
  <si>
    <t>356</t>
  </si>
  <si>
    <t>357</t>
  </si>
  <si>
    <t>358</t>
  </si>
  <si>
    <t>359</t>
  </si>
  <si>
    <t>360</t>
  </si>
  <si>
    <t>361</t>
  </si>
  <si>
    <t>362</t>
  </si>
  <si>
    <t>421</t>
  </si>
  <si>
    <t>422</t>
  </si>
  <si>
    <t>423</t>
  </si>
  <si>
    <t>431</t>
  </si>
  <si>
    <t>448</t>
  </si>
  <si>
    <t>449</t>
  </si>
  <si>
    <t>450</t>
  </si>
  <si>
    <t>451</t>
  </si>
  <si>
    <t>452</t>
  </si>
  <si>
    <t>453</t>
  </si>
  <si>
    <t>454</t>
  </si>
  <si>
    <t>455</t>
  </si>
  <si>
    <t>456</t>
  </si>
  <si>
    <t>617</t>
  </si>
  <si>
    <t>646</t>
  </si>
  <si>
    <t>647</t>
  </si>
  <si>
    <t>648</t>
  </si>
  <si>
    <t>650</t>
  </si>
  <si>
    <t>651</t>
  </si>
  <si>
    <t>659</t>
  </si>
  <si>
    <t>660</t>
  </si>
  <si>
    <t>661</t>
  </si>
  <si>
    <t>662</t>
  </si>
  <si>
    <t>Приложение № 11</t>
  </si>
  <si>
    <t>Предоставление дотаций на выравнивание бюджетной обеспеченности поселений из районного бюджета за счет собственных доходов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</si>
  <si>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дотация на выравнивание уровня бюджетной обеспеченности поселений из районного бюджета за счет собственных доходов районного бюджета</t>
  </si>
  <si>
    <t xml:space="preserve">дотации на выравнивание бюджетной обеспеченности поселений из районного бюджета за счет средств субвенции из краевого бюджета </t>
  </si>
  <si>
    <t>Предоставление дотаций на выравнивание бюджетной обеспеченности поселений Казачинского района из районного бюджета за счет субвенции из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</si>
  <si>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</si>
  <si>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0130075640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</si>
  <si>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</si>
  <si>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</si>
  <si>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поддержку физкультурно-спортивных клубов по месту жительства)</t>
  </si>
  <si>
    <t>Прочие субсидии бюджетам муниципальных районов (на организацию туристско-рекреационных зон на территории Красноярского края)</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</si>
  <si>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</si>
  <si>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осуществление расходов, направленных на реализацию мероприятий по поддержке местных инициатив территорий городских и сельских поселений)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</si>
  <si>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</si>
  <si>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 муниципальных районов (за содействие развитию налогового потенциала)</t>
  </si>
  <si>
    <t>990</t>
  </si>
  <si>
    <t>Прочие доходы от компенсации затрат государства</t>
  </si>
  <si>
    <t>995</t>
  </si>
  <si>
    <t>006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</si>
  <si>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</si>
  <si>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</si>
  <si>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</si>
  <si>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</si>
  <si>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</si>
  <si>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7418</t>
  </si>
  <si>
    <t>7459</t>
  </si>
  <si>
    <t>7480</t>
  </si>
  <si>
    <t>7484</t>
  </si>
  <si>
    <t>7508</t>
  </si>
  <si>
    <t>0</t>
  </si>
  <si>
    <t>7641</t>
  </si>
  <si>
    <t>7840</t>
  </si>
  <si>
    <t>7745</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</si>
  <si>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</si>
  <si>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04200L4670</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</si>
  <si>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</si>
  <si>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04200S4800</t>
  </si>
  <si>
    <t>Осуществление мероприятий на создание (реконструкцию) и капитальный ремонт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</si>
  <si>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042A174840</t>
  </si>
  <si>
    <t>Поддержка 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</si>
  <si>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05200S4180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</si>
  <si>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</si>
  <si>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0120053030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</si>
  <si>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</si>
  <si>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01200S8400</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</si>
  <si>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</si>
  <si>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0150080940</t>
  </si>
  <si>
    <t>11100S5080</t>
  </si>
  <si>
    <t>Субсидии</t>
  </si>
  <si>
    <t>Предоставление субсидий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</si>
  <si>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</si>
  <si>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субсидий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</si>
  <si>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</si>
  <si>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113R310601</t>
  </si>
  <si>
    <t>Предоставление субсидий бюджетам поселений на организацию и проведение акарицидных обработок мест массового отдыха населения по финансовому управлению администрации Казачинского района в рамках непрограммных расходов отдельных органов местного самоуправления</t>
  </si>
  <si>
    <t>Благоустройство</t>
  </si>
  <si>
    <t>0503</t>
  </si>
  <si>
    <t>Отдельные мероприятия муниципальной программы Казачинского района "Обеспечение жизнедеятельности Казачинского района"</t>
  </si>
  <si>
    <t>0890000000</t>
  </si>
  <si>
    <t>08900S4590</t>
  </si>
  <si>
    <t>Предоставление субсидий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</si>
  <si>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Предоставление субсидий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</si>
  <si>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81800S6410</t>
  </si>
  <si>
    <t>81800S8400</t>
  </si>
  <si>
    <t>Предоставление субсидий бюджетам поселений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по Финансовому управлению администрации Казачинского района в рамках непрограммных расходов отдельных органов местного самоуправления</t>
  </si>
  <si>
    <t>81800S7450</t>
  </si>
  <si>
    <t>к решению</t>
  </si>
  <si>
    <t>Приложение № 17</t>
  </si>
  <si>
    <t>Приложение № 18</t>
  </si>
  <si>
    <t>Приложение № 19</t>
  </si>
  <si>
    <t>Приложение № 20</t>
  </si>
  <si>
    <t>Приложение № 21</t>
  </si>
  <si>
    <t>Приложение № 22</t>
  </si>
  <si>
    <t>Приложение № 23</t>
  </si>
  <si>
    <t>Приложение № 24</t>
  </si>
  <si>
    <t>Приложение № 25</t>
  </si>
  <si>
    <t>Приложение № 26</t>
  </si>
  <si>
    <t>0420021380</t>
  </si>
  <si>
    <t xml:space="preserve">Подпрограмма "Повышение безопасности дорожного движения в Казачинском районе" </t>
  </si>
  <si>
    <t>113R374270</t>
  </si>
  <si>
    <t>Предоставление субсидий бюджетам поселений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</si>
  <si>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0505</t>
  </si>
  <si>
    <t>08100S5710</t>
  </si>
  <si>
    <t>Предоставление субсидий бюджетам поселений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</si>
  <si>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Другие вопросы в области жилищно-коммунального хозяйства</t>
  </si>
  <si>
    <t>Прочие субсидии бюджетам муниципальных районов  (на государственную поддержку народных ремесел и декоративно-прикладного искусства на территории Красноярского края)</t>
  </si>
  <si>
    <t>2138</t>
  </si>
  <si>
    <t>7427</t>
  </si>
  <si>
    <t>7571</t>
  </si>
  <si>
    <t xml:space="preserve">791 </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</si>
  <si>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</si>
  <si>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</si>
  <si>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</si>
  <si>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</si>
  <si>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</si>
  <si>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</si>
  <si>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</si>
  <si>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</si>
  <si>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</si>
  <si>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</si>
  <si>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</si>
  <si>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</si>
  <si>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</si>
  <si>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</si>
  <si>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</si>
  <si>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</si>
  <si>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</si>
  <si>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</si>
  <si>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</si>
  <si>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</si>
  <si>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</si>
  <si>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</si>
  <si>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</si>
  <si>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</si>
  <si>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</si>
  <si>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</si>
  <si>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</si>
  <si>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</si>
  <si>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</si>
  <si>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</si>
  <si>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</si>
  <si>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</si>
  <si>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</si>
  <si>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</si>
  <si>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</si>
  <si>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</si>
  <si>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</si>
  <si>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</si>
  <si>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</si>
  <si>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</si>
  <si>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</si>
  <si>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</si>
  <si>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</si>
  <si>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</si>
  <si>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</si>
  <si>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</si>
  <si>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</si>
  <si>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</si>
  <si>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</si>
  <si>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</si>
  <si>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</si>
  <si>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</si>
  <si>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</si>
  <si>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</si>
  <si>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</si>
  <si>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</si>
  <si>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</si>
  <si>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</si>
  <si>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</si>
  <si>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</si>
  <si>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</si>
  <si>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</si>
  <si>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</si>
  <si>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</si>
  <si>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</si>
  <si>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</si>
  <si>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</si>
  <si>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</si>
  <si>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</si>
  <si>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</si>
  <si>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</si>
  <si>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</si>
  <si>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</si>
  <si>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</si>
  <si>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</si>
  <si>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</si>
  <si>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</si>
  <si>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</si>
  <si>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</si>
  <si>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</si>
  <si>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</si>
  <si>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</si>
  <si>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</si>
  <si>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</si>
  <si>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</si>
  <si>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</si>
  <si>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</si>
  <si>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</si>
  <si>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</si>
  <si>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</si>
  <si>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</si>
  <si>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</si>
  <si>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</si>
  <si>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</si>
  <si>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772</t>
  </si>
  <si>
    <t>773</t>
  </si>
  <si>
    <t>774</t>
  </si>
  <si>
    <t>775</t>
  </si>
  <si>
    <t>776</t>
  </si>
  <si>
    <t>777</t>
  </si>
  <si>
    <t>778</t>
  </si>
  <si>
    <t>779</t>
  </si>
  <si>
    <t>780</t>
  </si>
  <si>
    <t>781</t>
  </si>
  <si>
    <t>782</t>
  </si>
  <si>
    <t>783</t>
  </si>
  <si>
    <t>784</t>
  </si>
  <si>
    <t>785</t>
  </si>
  <si>
    <t>786</t>
  </si>
  <si>
    <t>787</t>
  </si>
  <si>
    <t>788</t>
  </si>
  <si>
    <t>789</t>
  </si>
  <si>
    <t>790</t>
  </si>
  <si>
    <t>792</t>
  </si>
  <si>
    <t>793</t>
  </si>
  <si>
    <t>794</t>
  </si>
  <si>
    <t>795</t>
  </si>
  <si>
    <t>796</t>
  </si>
  <si>
    <t>797</t>
  </si>
  <si>
    <t>798</t>
  </si>
  <si>
    <t>799</t>
  </si>
  <si>
    <t>801</t>
  </si>
  <si>
    <t>802</t>
  </si>
  <si>
    <t>803</t>
  </si>
  <si>
    <t>804</t>
  </si>
  <si>
    <t>805</t>
  </si>
  <si>
    <t>806</t>
  </si>
  <si>
    <t>807</t>
  </si>
  <si>
    <t>808</t>
  </si>
  <si>
    <t>809</t>
  </si>
  <si>
    <t>811</t>
  </si>
  <si>
    <t>830</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</si>
  <si>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</si>
  <si>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01200L3040</t>
  </si>
  <si>
    <t>Исполнение судебных актов</t>
  </si>
  <si>
    <t>Предоставление субсидий,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на возмещение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</si>
  <si>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090</t>
  </si>
  <si>
    <t>093</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</si>
  <si>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</si>
  <si>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</si>
  <si>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</si>
  <si>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</si>
  <si>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</si>
  <si>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1096</t>
  </si>
  <si>
    <t>07</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</si>
  <si>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</si>
  <si>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031</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</si>
  <si>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</si>
  <si>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Минимальный налог, зачисляемый в бюджеты субъектов Российской Федерации (за налоговые периоды, истекшие до 1 января 2016 года)
</t>
  </si>
  <si>
    <t xml:space="preserve">Единый налог на вмененный доход для отдельных видов деятельности (за налоговые периоды, истекшие до 1 января 2011 года)
</t>
  </si>
  <si>
    <t>Утверждено решением о бюджете</t>
  </si>
  <si>
    <t>Уточненные назначения</t>
  </si>
  <si>
    <t>Исполнено</t>
  </si>
  <si>
    <t>в рублях</t>
  </si>
  <si>
    <t>Управление делами Губернатора и Правительства Красноярского края</t>
  </si>
  <si>
    <t>11601053010000140</t>
  </si>
  <si>
    <t>11601063010000140</t>
  </si>
  <si>
    <t>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</si>
  <si>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</si>
  <si>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11601203010000140</t>
  </si>
  <si>
    <t>11105013050000120</t>
  </si>
  <si>
    <t>11105075050000120</t>
  </si>
  <si>
    <t>11109045050000120</t>
  </si>
  <si>
    <t>11302065050000130</t>
  </si>
  <si>
    <t>11302995050000130</t>
  </si>
  <si>
    <t>11406013050000430</t>
  </si>
  <si>
    <t>11607010050000140</t>
  </si>
  <si>
    <t>11610123010000140</t>
  </si>
  <si>
    <t>Министерство лесного хозяйства Красноярского края</t>
  </si>
  <si>
    <t>11611050010000140</t>
  </si>
  <si>
    <t>Федеральная служба по надзору в сфере природопользования</t>
  </si>
  <si>
    <t>11201010010000120</t>
  </si>
  <si>
    <t>11201030010000120</t>
  </si>
  <si>
    <t>11201041010000120</t>
  </si>
  <si>
    <t>11201042010000120</t>
  </si>
  <si>
    <t>11601193010000140</t>
  </si>
  <si>
    <t>Федеральная налоговая служба</t>
  </si>
  <si>
    <t>10101012020000110</t>
  </si>
  <si>
    <t>10102010010000110</t>
  </si>
  <si>
    <t>10102020010000110</t>
  </si>
  <si>
    <t>10102030010000110</t>
  </si>
  <si>
    <t>10102040010000110</t>
  </si>
  <si>
    <t>10501011010000110</t>
  </si>
  <si>
    <t>10501021010000110</t>
  </si>
  <si>
    <t>10501050012100110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</si>
  <si>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</si>
  <si>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10502010020000110</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</si>
  <si>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</si>
  <si>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</si>
  <si>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10503010010000110</t>
  </si>
  <si>
    <t>10504020020000110</t>
  </si>
  <si>
    <t>Налог, взимаемый в связи с применением патентной системы налогообложения, зачисляемый в бюджеты муниципальных районов</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</si>
  <si>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</si>
  <si>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</si>
  <si>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Министерство внутренних дел Российской Федерации</t>
  </si>
  <si>
    <t>11610123010051140</t>
  </si>
  <si>
    <t>Агентство по обеспечению деятельности мировых судей Красноярского края</t>
  </si>
  <si>
    <t>11601073010000140</t>
  </si>
  <si>
    <t>11601083010000140</t>
  </si>
  <si>
    <t>11601133010000140</t>
  </si>
  <si>
    <t>11601153010000140</t>
  </si>
  <si>
    <t>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</si>
  <si>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</si>
  <si>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20215001050000150</t>
  </si>
  <si>
    <t>20215002050000150</t>
  </si>
  <si>
    <t>20225304050000150</t>
  </si>
  <si>
    <t>20225467050000150</t>
  </si>
  <si>
    <t>20225519050000150</t>
  </si>
  <si>
    <t>20229999051060150</t>
  </si>
  <si>
    <t>20229999052138150</t>
  </si>
  <si>
    <t>Прочие субсидии бюджетам муниципальных районов (на государственную поддержку народных ремесел и декоративно-прикладного искусства на территории Красноярского края)</t>
  </si>
  <si>
    <t>20229999057412150</t>
  </si>
  <si>
    <t>20229999057413150</t>
  </si>
  <si>
    <t>20229999057418150</t>
  </si>
  <si>
    <t>20229999057427150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</si>
  <si>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t>
  </si>
  <si>
    <t>20229999057456150</t>
  </si>
  <si>
    <t>20229999057459150</t>
  </si>
  <si>
    <t>20229999057480150</t>
  </si>
  <si>
    <t>20229999057484150</t>
  </si>
  <si>
    <t>20229999057488150</t>
  </si>
  <si>
    <t>20229999057508150</t>
  </si>
  <si>
    <t>20229999057509150</t>
  </si>
  <si>
    <t>20229999057555150</t>
  </si>
  <si>
    <t>20229999057563150</t>
  </si>
  <si>
    <t>20229999057571150</t>
  </si>
  <si>
    <t>20229999057641150</t>
  </si>
  <si>
    <t>20229999057840150</t>
  </si>
  <si>
    <t>20230024050289150</t>
  </si>
  <si>
    <t>20230024057408150</t>
  </si>
  <si>
    <t>20230024057409150</t>
  </si>
  <si>
    <t>20230024057429150</t>
  </si>
  <si>
    <t>20230024057514150</t>
  </si>
  <si>
    <t>20230024057517150</t>
  </si>
  <si>
    <t>20230024057518150</t>
  </si>
  <si>
    <t>20230024057519150</t>
  </si>
  <si>
    <t>20230024057552150</t>
  </si>
  <si>
    <t>20230024057554150</t>
  </si>
  <si>
    <t>20230024057564150</t>
  </si>
  <si>
    <t>20230024057566150</t>
  </si>
  <si>
    <t>20230024057570150</t>
  </si>
  <si>
    <t>20230024057588150</t>
  </si>
  <si>
    <t>20230024057601150</t>
  </si>
  <si>
    <t>20230024057604150</t>
  </si>
  <si>
    <t>20230024057649150</t>
  </si>
  <si>
    <t>20230029050000150</t>
  </si>
  <si>
    <t>20235118050000150</t>
  </si>
  <si>
    <t>20235120050000150</t>
  </si>
  <si>
    <t>20240014051041150</t>
  </si>
  <si>
    <t>20240014051050150</t>
  </si>
  <si>
    <t>20240014051051150</t>
  </si>
  <si>
    <t>20240014051052150</t>
  </si>
  <si>
    <t>20240014051053150</t>
  </si>
  <si>
    <t>20240014051054150</t>
  </si>
  <si>
    <t>20240014051055150</t>
  </si>
  <si>
    <t>20240014051056150</t>
  </si>
  <si>
    <t>20240014051057150</t>
  </si>
  <si>
    <t>20240014051058150</t>
  </si>
  <si>
    <t>20240014051059150</t>
  </si>
  <si>
    <t>20240014051061150</t>
  </si>
  <si>
    <t>20240014051062150</t>
  </si>
  <si>
    <t>20240014051063150</t>
  </si>
  <si>
    <t>20240014051064150</t>
  </si>
  <si>
    <t>20240014051065150</t>
  </si>
  <si>
    <t>20240014051066150</t>
  </si>
  <si>
    <t>20240014051067150</t>
  </si>
  <si>
    <t>20240014051068150</t>
  </si>
  <si>
    <t>20240014051069150</t>
  </si>
  <si>
    <t>20240014051070150</t>
  </si>
  <si>
    <t>20240014051071150</t>
  </si>
  <si>
    <t>20240014051072150</t>
  </si>
  <si>
    <t>20240014051073150</t>
  </si>
  <si>
    <t>20240014051074150</t>
  </si>
  <si>
    <t>20240014051077150</t>
  </si>
  <si>
    <t>20240014051078150</t>
  </si>
  <si>
    <t>20240014051079150</t>
  </si>
  <si>
    <t>20240014051080150</t>
  </si>
  <si>
    <t>20240014051082150</t>
  </si>
  <si>
    <t>20240014051083150</t>
  </si>
  <si>
    <t>20240014051084150</t>
  </si>
  <si>
    <t>20240014051086150</t>
  </si>
  <si>
    <t>20240014051087150</t>
  </si>
  <si>
    <t>20240014051095150</t>
  </si>
  <si>
    <t>20240014051096150</t>
  </si>
  <si>
    <t>20245303050000150</t>
  </si>
  <si>
    <t>20249999057745150</t>
  </si>
  <si>
    <t>21960010050000150</t>
  </si>
  <si>
    <t>% исполнения</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</si>
  <si>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</si>
  <si>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t>
  </si>
  <si>
    <t>Код главного администратора доходов бюджета</t>
  </si>
  <si>
    <t>Наименование главного администратора доходов бюджета / код классификации доходов бюджета</t>
  </si>
  <si>
    <t>руб.</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</si>
  <si>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</si>
  <si>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код аналитической 
группы подвида</t>
  </si>
  <si>
    <t>код главного 
администратора</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</si>
  <si>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</si>
  <si>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</si>
  <si>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</si>
  <si>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</si>
  <si>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</si>
  <si>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
</t>
  </si>
  <si>
    <t xml:space="preserve">Платежи в целях возмещения причиненного ущерба (убытков)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</si>
  <si>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</si>
  <si>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</si>
  <si>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</si>
  <si>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</si>
  <si>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</si>
  <si>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11610129010000140</t>
  </si>
  <si>
    <t xml:space="preserve">Утверждено решением о бюджете </t>
  </si>
  <si>
    <t>Бюджетная роспись с учетом изменений</t>
  </si>
  <si>
    <t>Процент исполнения</t>
  </si>
  <si>
    <t>Дотация на выравнивание бюджетной обеспеченности из районного Фонда Финансовой поддержки поселений</t>
  </si>
  <si>
    <t>утверждено решением о бюджете</t>
  </si>
  <si>
    <t>бюджетная роспись с учетом изменений</t>
  </si>
  <si>
    <t>исполнено</t>
  </si>
  <si>
    <t>Всего источников финансирования дефицита бюджета</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</si>
  <si>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</si>
  <si>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</si>
  <si>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Административные штрафы, установленные Главой 6 Кодекса Российской Федерации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</si>
  <si>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81100S7450</t>
  </si>
  <si>
    <t>Осуществление раходов за счет средств, выделенных из краевого бюджета за содействие развитию налогового потенциала по администрации Казачинского района в рамках непрограммных расходов отдельных органов местного самоуправления</t>
  </si>
  <si>
    <t>8110054690</t>
  </si>
  <si>
    <t>Осуществление государственных полномочий по проведению Всероссийской переписи населения 2020 года (в соответствии с Законом края от 26 марта 2020 года № 9-3762) по администрации Казачинского района в рамках непрограммных расходов отдельных органов местног</t>
  </si>
  <si>
    <t>8110078460</t>
  </si>
  <si>
    <t>Защита населения и территории от чрезвычайных ситуаций природного и техногенного характера, пожарная безопасность</t>
  </si>
  <si>
    <t>112007402Z</t>
  </si>
  <si>
    <t>Субсидии на возмещение затрат,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</si>
  <si>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на возмещение части затрат на реализацию проектов, содержащих комплекс инвестиционных мероприятий по увеличению производительных сил в приоритетных видах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</si>
  <si>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08100S5720</t>
  </si>
  <si>
    <t>Субсидии бюджетам поселений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</si>
  <si>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Закупка товаров, работ, услуг в целях капитального ремонта государственного (муниципального) имущества</t>
  </si>
  <si>
    <t>Строительство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</si>
  <si>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06100S4650</t>
  </si>
  <si>
    <t>Организационная и материально-техническая модернизация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</si>
  <si>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06200S4540</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</si>
  <si>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t>
  </si>
  <si>
    <t>04100L519F</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</si>
  <si>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</si>
  <si>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04200S4100</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</si>
  <si>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t>
  </si>
  <si>
    <t>0120015980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</si>
  <si>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</si>
  <si>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</si>
  <si>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01200S4300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</si>
  <si>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 в рамках подпрограммы "Развитие общего образования" муниципальной программы "Развитие образования Казачинского района"</t>
  </si>
  <si>
    <t>012E151690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</si>
  <si>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</si>
  <si>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0130081610</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</si>
  <si>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</si>
  <si>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01400S5580</t>
  </si>
  <si>
    <t xml:space="preserve">Финансирование (возмещение) затрат муниципальных организаций отдыха детей и их оздаровления и лагерей с дневным прибыванием детей, связанных с тестированием сотрудников на новую коронавирусную инфекцию (COVID-19),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</si>
  <si>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08900S7410</t>
  </si>
  <si>
    <t>089F274510</t>
  </si>
  <si>
    <t>Предоставление субсидий бюджетам поселений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отдельного мероприятия "Предоставление субсидий бюджетам поселений на поддержку сельских поселений Казачинского района в рамках проектов и мероприятий по благоустройству территорий" муниципальной программы Казачинского района "Обеспечение жизнедеятельности Казачинского района"</t>
  </si>
  <si>
    <t>Предоставление субсидий бюджетам поселений для поощрения муниципальных образований - победителей конкурса лучших проектов создания комфортной городской среды в рамках отдельных мероприятий муниципальной программы Казачинского района "Обеспечение жизнедеятельности Казачинского района"</t>
  </si>
  <si>
    <t>Исполнение по ведомственной структуре расходов районного бюджета в 2021 году</t>
  </si>
  <si>
    <t>от  _____.2022 № ____</t>
  </si>
  <si>
    <t>81800L2990</t>
  </si>
  <si>
    <t>11100S3950</t>
  </si>
  <si>
    <t>Предоставление субсидий бюджетам поселений Казачинского района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</si>
  <si>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Исполнение расходов  районного бюджета 
по разделам и подразделам классификации расходов бюджетов Российской Федерации в 2021 году</t>
  </si>
  <si>
    <t>Исполнение  по целевым статьям (муниципальным программам Казачинского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в 2021 году</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</si>
  <si>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</si>
  <si>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Закупка товаров, работ и услуг для обеспечения государственных (муниципальных) нужд</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</si>
  <si>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</si>
  <si>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Дотации, направленные в 2021 году на выравнивание бюджетной обеспеченности бюджетов поселений из районного бюджета</t>
  </si>
  <si>
    <t>от __.__.2022 № ____</t>
  </si>
  <si>
    <t>Субвенции бюджетам поселений, направленные в 2021 году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t>
  </si>
  <si>
    <t>от __.__.2022 № ___</t>
  </si>
  <si>
    <t>Субвенции бюджетам поселений, направленные в 2021 году на выполнение государственных полномочий по созданию и обеспечению деятельности административных комиссий</t>
  </si>
  <si>
    <t>Иные межбюджетные трансферты бюджетам поселений, направленные в 2021 году на поддержку мер по обеспечению сбалансированности бюджетов</t>
  </si>
  <si>
    <t xml:space="preserve">Иные межбюджетные трансферты, направленные в 2021 году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 </t>
  </si>
  <si>
    <t xml:space="preserve">Субсидии бюджетам поселений, направленные в 2021 году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 </t>
  </si>
  <si>
    <t>Исполнение программы муниципальных внутренних заимствований по Казачинскому району в 2021 году</t>
  </si>
  <si>
    <t>Субсидии бюджетам поселений, направленные в 2021 году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</si>
  <si>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Субсидии бюджетам поселений, направленные в 2021 году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отдельного мероприятия "Предоставление субсидий бюджетам поселений на поддержку сельских поселений Казачинского района в рамках проектов и мероприятий по благоустройству территорий" муниципальной программы Казачинского района "Обеспечение жизнедеятельности Казачинского района"</t>
  </si>
  <si>
    <t xml:space="preserve">Субсидии бюджетам поселений, направленные в 2021 году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 </t>
  </si>
  <si>
    <t>Субсидии бюджетам поселений, направленные в 2021 году  для поощрения муниципальных образований - победителей конкурса лучших проектов создания комфортной городской среды в рамках отдельных мероприятий муниципальной программы Казачинского района "Обеспечение жизнедеятельности Казачинского района"</t>
  </si>
  <si>
    <t>Субсидии бюджетам поселений, направленные в 2021 году на обеспечение первичных мер пожарной безопасности за счет средств краевого бюджета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</si>
  <si>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 xml:space="preserve">Субсидии бюджетам поселений, направленные в 2021 году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 </t>
  </si>
  <si>
    <t>Субсидии бюджетам поселений, направленные в  2021 году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</si>
  <si>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Субсидии бюджетам поселений, направленные в 2021 году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 </t>
  </si>
  <si>
    <t>Субсидии бюджетам поселений, направленные в  2021 году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</si>
  <si>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Предоставление субсидий бюджетам поселений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t>
  </si>
  <si>
    <t>Субсидии бюджетам поселений, направленные в 2021 году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t>
  </si>
  <si>
    <t>Субсидии бюджетам поселений, направленные в 2021 году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t>
  </si>
  <si>
    <t>Субсидии бюджетам поселений, направленные в 2021 году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</si>
  <si>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Субсидии бюджетам поселений, направленные в 2021 году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по Финансовому управлению администрации Казачинского района в рамках непрограммных расходов отдельных органов местного самоуправления </t>
  </si>
  <si>
    <t>Исполнение доходов районного бюджета по кодам классификации доходов бюджетов по главным администраторам доходов районного бюджета в 2021 году</t>
  </si>
  <si>
    <t>11601123010001140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</si>
  <si>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</si>
  <si>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11602010020000140</t>
  </si>
  <si>
    <t xml:space="preserve">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t>
  </si>
  <si>
    <t>11107015050000120</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</si>
  <si>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</si>
  <si>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</si>
  <si>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</si>
  <si>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11406025050000430</t>
  </si>
  <si>
    <t xml:space="preserve">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t>
  </si>
  <si>
    <t>032</t>
  </si>
  <si>
    <t>Министерство экологии и рационального природопользования Красноярского края</t>
  </si>
  <si>
    <t>Агентство по гражданской обороне, чрезвычайным ситуациям и пожарной безопасности Красноярского края</t>
  </si>
  <si>
    <t>11601143010000140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</si>
  <si>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t>
  </si>
  <si>
    <t xml:space="preserve">Отдел образования администрации Казачинского района </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</si>
  <si>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
</t>
  </si>
  <si>
    <t>20219999052722150</t>
  </si>
  <si>
    <t>Прочие дотации бюджетам муниципальных районов (на частичную компенсацию расходов на оплату труда работников муниципальных учреждений)</t>
  </si>
  <si>
    <t>20219999052724150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</si>
  <si>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</si>
  <si>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20225169050000150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</si>
  <si>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</si>
  <si>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20225299050000150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</si>
  <si>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</si>
  <si>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20229999051598150</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</si>
  <si>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</si>
  <si>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20229999057395150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</si>
  <si>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</si>
  <si>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20229999057410150</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</si>
  <si>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</si>
  <si>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 xml:space="preserve">Прочие субсидии бюджетам муниципальных районов (на обеспечение первичных мер пожарной безопасности) </t>
  </si>
  <si>
    <t xml:space="preserve">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 </t>
  </si>
  <si>
    <t>20229999057430150</t>
  </si>
  <si>
    <t>Прочие 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</si>
  <si>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20229999057451150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</si>
  <si>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</si>
  <si>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20229999057454150</t>
  </si>
  <si>
    <t xml:space="preserve">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t>
  </si>
  <si>
    <t xml:space="preserve">Прочие субсидии бюджетам муниципальных районов (на поддержку деятельности муниципальных молодежных центров) </t>
  </si>
  <si>
    <t xml:space="preserve">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 </t>
  </si>
  <si>
    <t>20229999057465150</t>
  </si>
  <si>
    <t xml:space="preserve">Прочие субсидии бюджетам муниципальных районов (на организационную и материально-техническую модернизацию муниципальных молодежных центров) </t>
  </si>
  <si>
    <t xml:space="preserve">Прочие субсидии бюджетам муниципальных районов (на комплектование книжных фондов библиотек муниципальных образований Красноярского края) </t>
  </si>
  <si>
    <t xml:space="preserve">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 </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</si>
  <si>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</si>
  <si>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 xml:space="preserve">Прочие субсидии бюджетам муниципальных районов (на организацию и проведение акарицидных обработок мест массового отдыха населения) </t>
  </si>
  <si>
    <t xml:space="preserve">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 </t>
  </si>
  <si>
    <t xml:space="preserve">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t>
  </si>
  <si>
    <t>20229999057572150</t>
  </si>
  <si>
    <t>Прочие субсидии бюджетам муниципальных районов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t>
  </si>
  <si>
    <t>20229999057741150</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</si>
  <si>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</si>
  <si>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</si>
  <si>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 xml:space="preserve">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</si>
  <si>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</si>
  <si>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</si>
  <si>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</si>
  <si>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</si>
  <si>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 xml:space="preserve">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</si>
  <si>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</si>
  <si>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</si>
  <si>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t>
  </si>
  <si>
    <t xml:space="preserve">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t>
  </si>
  <si>
    <t xml:space="preserve">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</si>
  <si>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</si>
  <si>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</si>
  <si>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</si>
  <si>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 xml:space="preserve">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t>
  </si>
  <si>
    <t>Субвенции бюджетам муниципальных районов (на осуществление государственных полномочий по обеспечению отдыха и оздоровления детей)</t>
  </si>
  <si>
    <t>20230024057846150</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</si>
  <si>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</si>
  <si>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20235469050000150</t>
  </si>
  <si>
    <t>Субвенции бюджетам муниципальных районов на проведение Всероссийской переписи населения (в соответствии с Законом края от 26 марта 2020 года №9-3762)</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</si>
  <si>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</si>
  <si>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</si>
  <si>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</si>
  <si>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</si>
  <si>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</si>
  <si>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</si>
  <si>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</si>
  <si>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</si>
  <si>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</si>
  <si>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</si>
  <si>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</si>
  <si>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</si>
  <si>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</si>
  <si>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</si>
  <si>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</si>
  <si>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</si>
  <si>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</si>
  <si>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 </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</si>
  <si>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</si>
  <si>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</si>
  <si>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 </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</si>
  <si>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</si>
  <si>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</si>
  <si>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</si>
  <si>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</si>
  <si>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</si>
  <si>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</si>
  <si>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</si>
  <si>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</si>
  <si>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</si>
  <si>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</si>
  <si>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</si>
  <si>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20240014051085150</t>
  </si>
  <si>
    <t>Межбюджетные трансферты, передаваемые бюджетам муниципальных районов из бюджетов поселений (на финансирование расходов по капитальному ремонту, реконструкции находящихся в муниципальной собственности объектов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за счет средств краевого бюджета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</si>
  <si>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</si>
  <si>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</si>
  <si>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 </t>
  </si>
  <si>
    <t>20249999057558150</t>
  </si>
  <si>
    <t>Прочие межбюджетные трансферты, передаваемые бюджетам муниципальных районов (на финансирование (возмещение) затрат муниципальных организаций отдыха детей и их оздоровления и лагерей с дневным пребыванием детей, связанных с тестированием сотрудников на новую коронавирусную инфекцию (COVID-19))</t>
  </si>
  <si>
    <t>Исполнение по доходам районного бюджета в 2021 году</t>
  </si>
  <si>
    <t xml:space="preserve">Платежи от государственных и муниципальных унитарных предприятий
</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</si>
  <si>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</si>
  <si>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015</t>
  </si>
  <si>
    <t xml:space="preserve">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</si>
  <si>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</si>
  <si>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025</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</si>
  <si>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</si>
  <si>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0001</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</si>
  <si>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t>
  </si>
  <si>
    <t xml:space="preserve">Административные штрафы, установленные законами субъектов Российской Федерации об административных правонарушениях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</si>
  <si>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</si>
  <si>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2722</t>
  </si>
  <si>
    <t>2724</t>
  </si>
  <si>
    <t>1598</t>
  </si>
  <si>
    <t>7395</t>
  </si>
  <si>
    <t>7410</t>
  </si>
  <si>
    <t>7430</t>
  </si>
  <si>
    <t>7451</t>
  </si>
  <si>
    <t>7454</t>
  </si>
  <si>
    <t>7465</t>
  </si>
  <si>
    <t>7572</t>
  </si>
  <si>
    <t>7741</t>
  </si>
  <si>
    <t>7846</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</si>
  <si>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</si>
  <si>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 </t>
  </si>
  <si>
    <t>1085</t>
  </si>
  <si>
    <t>7558</t>
  </si>
  <si>
    <t>Исполнение по источникам финансирования дефицита районного бюджета по кодам классификации источников финансирования дефицитов бюджетов  по главным администраторам источников финансирования дефицита бюджета в 2021 году</t>
  </si>
  <si>
    <t>от ____._____.2022 № _____</t>
  </si>
  <si>
    <t>соцсфера</t>
  </si>
  <si>
    <t>нацэкономика</t>
  </si>
  <si>
    <t>прочие</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</si>
</sst>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р_._-;\-* #,##0_р_._-;_-* &quot;-&quot;??_р_._-;_-@_-"/>
    <numFmt numFmtId="173" formatCode="0.0"/>
    <numFmt numFmtId="174" formatCode="#,##0.0"/>
    <numFmt numFmtId="175" formatCode="\2\6"/>
    <numFmt numFmtId="176" formatCode="?"/>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
    <numFmt numFmtId="183" formatCode="#,###.000,"/>
    <numFmt numFmtId="184" formatCode="#,##0.00_ ;[Red]\-#,##0.00\ "/>
    <numFmt numFmtId="185" formatCode="#,##0.0_ ;[Red]\-#,##0.0\ "/>
    <numFmt numFmtId="186" formatCode="#,##0_ ;[Red]\-#,##0\ "/>
    <numFmt numFmtId="187" formatCode="_(&quot;$&quot;* #,##0.00_);_(&quot;$&quot;* \(#,##0.00\);_(&quot;$&quot;* &quot;-&quot;??_);_(@_)"/>
    <numFmt numFmtId="188" formatCode="_(* #,##0_);_(* \(#,##0\);_(* &quot;-&quot;_);_(@_)"/>
    <numFmt numFmtId="189" formatCode="_(* #,##0.00_);_(* \(#,##0.00\);_(* &quot;-&quot;??_);_(@_)"/>
    <numFmt numFmtId="190" formatCode="_(&quot;$&quot;* #,##0_);_(&quot;$&quot;* \(#,##0\);_(&quot;$&quot;* &quot;-&quot;_);_(@_)"/>
    <numFmt numFmtId="191" formatCode="dd/mm/yyyy\ hh:mm"/>
    <numFmt numFmtId="192" formatCode="[$-10419]#,##0.00"/>
    <numFmt numFmtId="193" formatCode="0.0%"/>
    <numFmt numFmtId="194" formatCode="0.000%"/>
  </numFmts>
  <fonts count="64">
    <font>
      <sz val="11"/>
      <color theme="1"/>
      <name val="Calibri"/>
      <family val="2"/>
    </font>
    <font>
      <sz val="11"/>
      <color indexed="8"/>
      <name val="Calibri"/>
      <family val="2"/>
    </font>
    <font>
      <sz val="10"/>
      <name val="Arial Cyr"/>
      <family val="0"/>
    </font>
    <font>
      <sz val="8"/>
      <name val="Calibri"/>
      <family val="2"/>
    </font>
    <font>
      <b/>
      <sz val="12"/>
      <name val="Times New Roman"/>
      <family val="1"/>
    </font>
    <font>
      <sz val="12"/>
      <name val="Times New Roman"/>
      <family val="1"/>
    </font>
    <font>
      <sz val="12"/>
      <color indexed="8"/>
      <name val="Times New Roman"/>
      <family val="1"/>
    </font>
    <font>
      <sz val="10"/>
      <name val="Times New Roman"/>
      <family val="1"/>
    </font>
    <font>
      <b/>
      <sz val="10"/>
      <name val="Times New Roman"/>
      <family val="1"/>
    </font>
    <font>
      <sz val="10"/>
      <color indexed="8"/>
      <name val="Times New Roman"/>
      <family val="1"/>
    </font>
    <font>
      <sz val="10"/>
      <name val="Arial"/>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8"/>
      <name val="Times New Roman"/>
      <family val="1"/>
    </font>
    <font>
      <b/>
      <sz val="10"/>
      <color indexed="8"/>
      <name val="Calibri"/>
      <family val="2"/>
    </font>
    <font>
      <b/>
      <sz val="11"/>
      <color indexed="8"/>
      <name val="Times New Roman"/>
      <family val="1"/>
    </font>
    <font>
      <sz val="10"/>
      <name val="Calibri"/>
      <family val="2"/>
    </font>
    <font>
      <sz val="8"/>
      <name val="Tahoma"/>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b/>
      <sz val="10"/>
      <color theme="1"/>
      <name val="Times New Roman"/>
      <family val="1"/>
    </font>
    <font>
      <sz val="11"/>
      <color theme="1"/>
      <name val="Times New Roman"/>
      <family val="1"/>
    </font>
    <font>
      <sz val="10"/>
      <color rgb="FF000000"/>
      <name val="Times New Roman"/>
      <family val="2"/>
    </font>
    <font>
      <b/>
      <sz val="10"/>
      <color theme="1"/>
      <name val="Calibri"/>
      <family val="2"/>
    </font>
    <font>
      <b/>
      <sz val="11"/>
      <color theme="1"/>
      <name val="Times New Roman"/>
      <family val="1"/>
    </font>
  </fonts>
  <fills count="5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style="hair"/>
      <right style="hair"/>
      <top style="thin"/>
      <bottom style="thin"/>
    </border>
    <border>
      <left/>
      <right/>
      <top/>
      <bottom style="thin"/>
    </border>
    <border>
      <left style="thin"/>
      <right style="thin"/>
      <top/>
      <bottom style="thin"/>
    </border>
    <border>
      <left/>
      <right style="thin"/>
      <top style="thin"/>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4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23"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8" fillId="0" borderId="0">
      <alignment/>
      <protection/>
    </xf>
    <xf numFmtId="0" fontId="37" fillId="39"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9" fillId="45" borderId="1" applyNumberFormat="0" applyAlignment="0" applyProtection="0"/>
    <xf numFmtId="0" fontId="39" fillId="45" borderId="1" applyNumberFormat="0" applyAlignment="0" applyProtection="0"/>
    <xf numFmtId="0" fontId="40" fillId="46" borderId="2" applyNumberFormat="0" applyAlignment="0" applyProtection="0"/>
    <xf numFmtId="0" fontId="40" fillId="46" borderId="2" applyNumberFormat="0" applyAlignment="0" applyProtection="0"/>
    <xf numFmtId="0" fontId="41" fillId="46" borderId="1" applyNumberFormat="0" applyAlignment="0" applyProtection="0"/>
    <xf numFmtId="0" fontId="41" fillId="46" borderId="1"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6" fillId="0" borderId="7" applyNumberFormat="0" applyFill="0" applyAlignment="0" applyProtection="0"/>
    <xf numFmtId="0" fontId="47" fillId="47" borderId="8" applyNumberFormat="0" applyAlignment="0" applyProtection="0"/>
    <xf numFmtId="0" fontId="47" fillId="47" borderId="8"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8" borderId="0" applyNumberFormat="0" applyBorder="0" applyAlignment="0" applyProtection="0"/>
    <xf numFmtId="0" fontId="49" fillId="48"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2" fillId="0" borderId="0">
      <alignment/>
      <protection/>
    </xf>
    <xf numFmtId="0" fontId="51" fillId="0" borderId="0" applyNumberFormat="0" applyFill="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 fillId="50" borderId="9" applyNumberFormat="0" applyFont="0" applyAlignment="0" applyProtection="0"/>
    <xf numFmtId="0" fontId="0" fillId="50" borderId="9" applyNumberFormat="0" applyAlignment="0" applyProtection="0"/>
    <xf numFmtId="9" fontId="1" fillId="0" borderId="0" applyFont="0" applyFill="0" applyBorder="0" applyAlignment="0" applyProtection="0"/>
    <xf numFmtId="0" fontId="54" fillId="0" borderId="10" applyNumberFormat="0" applyFill="0" applyAlignment="0" applyProtection="0"/>
    <xf numFmtId="0" fontId="54" fillId="0" borderId="1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6" fillId="51" borderId="0" applyNumberFormat="0" applyBorder="0" applyAlignment="0" applyProtection="0"/>
    <xf numFmtId="0" fontId="56" fillId="51" borderId="0" applyNumberFormat="0" applyBorder="0" applyAlignment="0" applyProtection="0"/>
  </cellStyleXfs>
  <cellXfs count="382">
    <xf numFmtId="0" fontId="0" fillId="0" borderId="0" xfId="0" applyFont="1" applyAlignment="1">
      <alignment/>
    </xf>
    <xf numFmtId="0" fontId="6" fillId="0" borderId="0" xfId="0" applyFont="1" applyFill="1" applyAlignment="1">
      <alignment/>
    </xf>
    <xf numFmtId="0" fontId="5" fillId="0" borderId="0" xfId="0" applyFont="1" applyFill="1" applyAlignment="1">
      <alignment/>
    </xf>
    <xf numFmtId="0" fontId="7" fillId="0" borderId="11" xfId="0" applyFont="1" applyFill="1" applyBorder="1" applyAlignment="1">
      <alignment horizontal="center" wrapText="1"/>
    </xf>
    <xf numFmtId="0" fontId="7" fillId="0" borderId="11" xfId="0" applyFont="1" applyFill="1" applyBorder="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11" xfId="0" applyNumberFormat="1" applyFont="1" applyFill="1" applyBorder="1" applyAlignment="1">
      <alignment vertical="top" wrapText="1"/>
    </xf>
    <xf numFmtId="49" fontId="7" fillId="0" borderId="11" xfId="107" applyNumberFormat="1" applyFont="1" applyFill="1" applyBorder="1" applyAlignment="1">
      <alignment horizontal="center" vertical="top" wrapText="1"/>
      <protection/>
    </xf>
    <xf numFmtId="4" fontId="7" fillId="0" borderId="11" xfId="0" applyNumberFormat="1" applyFont="1" applyFill="1" applyBorder="1" applyAlignment="1">
      <alignment horizontal="right" vertical="top" wrapText="1"/>
    </xf>
    <xf numFmtId="2" fontId="7" fillId="0" borderId="11" xfId="0" applyNumberFormat="1" applyFont="1" applyFill="1" applyBorder="1" applyAlignment="1">
      <alignment vertical="top" wrapText="1"/>
    </xf>
    <xf numFmtId="49" fontId="7" fillId="0" borderId="11" xfId="0" applyNumberFormat="1" applyFont="1" applyFill="1" applyBorder="1" applyAlignment="1">
      <alignment horizontal="center" vertical="top" wrapText="1"/>
    </xf>
    <xf numFmtId="4" fontId="8" fillId="0" borderId="11" xfId="0" applyNumberFormat="1" applyFont="1" applyFill="1" applyBorder="1" applyAlignment="1">
      <alignment horizontal="right" vertical="top" wrapText="1"/>
    </xf>
    <xf numFmtId="184" fontId="7" fillId="0" borderId="0" xfId="0" applyNumberFormat="1" applyFont="1" applyFill="1" applyAlignment="1">
      <alignment horizontal="center"/>
    </xf>
    <xf numFmtId="49" fontId="8" fillId="0" borderId="11" xfId="0" applyNumberFormat="1" applyFont="1" applyFill="1" applyBorder="1" applyAlignment="1">
      <alignment horizontal="center" vertical="top" wrapText="1"/>
    </xf>
    <xf numFmtId="49" fontId="7" fillId="0" borderId="12" xfId="107" applyNumberFormat="1" applyFont="1" applyFill="1" applyBorder="1" applyAlignment="1">
      <alignment vertical="top" wrapText="1"/>
      <protection/>
    </xf>
    <xf numFmtId="0" fontId="57" fillId="0" borderId="0" xfId="0" applyFont="1" applyFill="1" applyAlignment="1">
      <alignment/>
    </xf>
    <xf numFmtId="0" fontId="8" fillId="0" borderId="0" xfId="0" applyFont="1" applyFill="1" applyAlignment="1">
      <alignment horizontal="center" wrapText="1"/>
    </xf>
    <xf numFmtId="0" fontId="7" fillId="0" borderId="0" xfId="0" applyFont="1" applyFill="1" applyAlignment="1">
      <alignment horizontal="right" wrapText="1"/>
    </xf>
    <xf numFmtId="0" fontId="7" fillId="0" borderId="13" xfId="0" applyFont="1" applyFill="1" applyBorder="1" applyAlignment="1">
      <alignment horizontal="center" vertical="center" wrapText="1"/>
    </xf>
    <xf numFmtId="0" fontId="9" fillId="0" borderId="11" xfId="0" applyFont="1" applyFill="1" applyBorder="1" applyAlignment="1">
      <alignment horizontal="center" wrapText="1"/>
    </xf>
    <xf numFmtId="0" fontId="7" fillId="0" borderId="11" xfId="107" applyFont="1" applyFill="1" applyBorder="1" applyAlignment="1">
      <alignment/>
      <protection/>
    </xf>
    <xf numFmtId="0" fontId="7" fillId="0" borderId="11" xfId="0" applyFont="1" applyFill="1" applyBorder="1" applyAlignment="1">
      <alignment/>
    </xf>
    <xf numFmtId="4" fontId="8" fillId="0" borderId="11" xfId="136" applyNumberFormat="1" applyFont="1" applyFill="1" applyBorder="1" applyAlignment="1">
      <alignment horizontal="right"/>
    </xf>
    <xf numFmtId="4" fontId="7" fillId="0" borderId="11" xfId="114" applyNumberFormat="1" applyFont="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0" fontId="8" fillId="0" borderId="12" xfId="0" applyFont="1" applyFill="1" applyBorder="1" applyAlignment="1">
      <alignment vertical="top" wrapText="1"/>
    </xf>
    <xf numFmtId="49" fontId="7" fillId="0" borderId="12" xfId="0" applyNumberFormat="1" applyFont="1" applyFill="1" applyBorder="1" applyAlignment="1">
      <alignment vertical="top" wrapText="1"/>
    </xf>
    <xf numFmtId="49" fontId="8" fillId="0" borderId="12" xfId="107" applyNumberFormat="1" applyFont="1" applyFill="1" applyBorder="1" applyAlignment="1">
      <alignment vertical="top" wrapText="1"/>
      <protection/>
    </xf>
    <xf numFmtId="0" fontId="8" fillId="0" borderId="0" xfId="0" applyFont="1" applyFill="1" applyAlignment="1">
      <alignment/>
    </xf>
    <xf numFmtId="49" fontId="7" fillId="0" borderId="11" xfId="107" applyNumberFormat="1" applyFont="1" applyFill="1" applyBorder="1" applyAlignment="1">
      <alignment horizontal="left" vertical="top" wrapText="1"/>
      <protection/>
    </xf>
    <xf numFmtId="0" fontId="8" fillId="0" borderId="11" xfId="0" applyNumberFormat="1" applyFont="1" applyFill="1" applyBorder="1" applyAlignment="1">
      <alignment vertical="top" wrapText="1"/>
    </xf>
    <xf numFmtId="49" fontId="9" fillId="0" borderId="11" xfId="0" applyNumberFormat="1" applyFont="1" applyFill="1" applyBorder="1" applyAlignment="1">
      <alignment horizontal="center" vertical="top" wrapText="1"/>
    </xf>
    <xf numFmtId="4" fontId="9" fillId="0" borderId="11" xfId="0" applyNumberFormat="1" applyFont="1" applyFill="1" applyBorder="1" applyAlignment="1">
      <alignment horizontal="right" vertical="top" wrapText="1"/>
    </xf>
    <xf numFmtId="0" fontId="7" fillId="0" borderId="0" xfId="0" applyFont="1" applyFill="1" applyBorder="1" applyAlignment="1">
      <alignment horizontal="center"/>
    </xf>
    <xf numFmtId="0" fontId="7" fillId="0" borderId="0" xfId="0" applyFont="1" applyFill="1" applyAlignment="1">
      <alignment horizontal="left" vertical="top" wrapText="1"/>
    </xf>
    <xf numFmtId="0" fontId="9" fillId="0" borderId="0" xfId="0" applyFont="1" applyFill="1" applyAlignment="1">
      <alignment/>
    </xf>
    <xf numFmtId="0" fontId="7" fillId="0" borderId="0" xfId="0" applyFont="1" applyFill="1" applyAlignment="1">
      <alignment horizontal="center" wrapText="1"/>
    </xf>
    <xf numFmtId="0" fontId="4" fillId="0" borderId="0" xfId="0" applyFont="1" applyFill="1" applyAlignment="1">
      <alignment/>
    </xf>
    <xf numFmtId="0" fontId="58" fillId="0" borderId="0" xfId="0" applyFont="1" applyAlignment="1">
      <alignment/>
    </xf>
    <xf numFmtId="0" fontId="7" fillId="52" borderId="0" xfId="0" applyFont="1" applyFill="1" applyAlignment="1">
      <alignment/>
    </xf>
    <xf numFmtId="0" fontId="8" fillId="52" borderId="0" xfId="0" applyFont="1" applyFill="1" applyAlignment="1">
      <alignment horizontal="center" wrapText="1"/>
    </xf>
    <xf numFmtId="0" fontId="9" fillId="52" borderId="11" xfId="0" applyFont="1" applyFill="1" applyBorder="1" applyAlignment="1">
      <alignment horizontal="center" wrapText="1"/>
    </xf>
    <xf numFmtId="0" fontId="7" fillId="52" borderId="11" xfId="0" applyFont="1" applyFill="1" applyBorder="1" applyAlignment="1">
      <alignment horizontal="center"/>
    </xf>
    <xf numFmtId="0" fontId="7" fillId="52" borderId="11" xfId="107" applyFont="1" applyFill="1" applyBorder="1" applyAlignment="1">
      <alignment/>
      <protection/>
    </xf>
    <xf numFmtId="0" fontId="7" fillId="52" borderId="11" xfId="0" applyFont="1" applyFill="1" applyBorder="1" applyAlignment="1">
      <alignment/>
    </xf>
    <xf numFmtId="4" fontId="8" fillId="52" borderId="11" xfId="136" applyNumberFormat="1" applyFont="1" applyFill="1" applyBorder="1" applyAlignment="1">
      <alignment horizontal="right"/>
    </xf>
    <xf numFmtId="4" fontId="7" fillId="0" borderId="11" xfId="0" applyNumberFormat="1" applyFont="1" applyFill="1" applyBorder="1" applyAlignment="1">
      <alignment/>
    </xf>
    <xf numFmtId="4" fontId="7" fillId="52" borderId="11" xfId="107" applyNumberFormat="1" applyFont="1" applyFill="1" applyBorder="1" applyAlignment="1">
      <alignment/>
      <protection/>
    </xf>
    <xf numFmtId="4" fontId="7" fillId="52" borderId="11" xfId="0" applyNumberFormat="1" applyFont="1" applyFill="1" applyBorder="1" applyAlignment="1">
      <alignment/>
    </xf>
    <xf numFmtId="0" fontId="58" fillId="0" borderId="0" xfId="0" applyFont="1" applyAlignment="1">
      <alignment horizontal="right"/>
    </xf>
    <xf numFmtId="0" fontId="59" fillId="0" borderId="0" xfId="0" applyFont="1" applyAlignment="1">
      <alignment horizontal="right"/>
    </xf>
    <xf numFmtId="0" fontId="7" fillId="0" borderId="0" xfId="0" applyFont="1" applyFill="1" applyAlignment="1">
      <alignment horizontal="right" vertical="center" wrapText="1"/>
    </xf>
    <xf numFmtId="0" fontId="7" fillId="0" borderId="0" xfId="0" applyFont="1" applyFill="1" applyAlignment="1">
      <alignment horizontal="right"/>
    </xf>
    <xf numFmtId="0" fontId="7" fillId="0" borderId="0" xfId="0" applyFont="1" applyFill="1" applyAlignment="1">
      <alignment vertical="center" wrapText="1"/>
    </xf>
    <xf numFmtId="4" fontId="7" fillId="0" borderId="11" xfId="113" applyNumberFormat="1" applyFont="1" applyBorder="1" applyAlignment="1" applyProtection="1">
      <alignment horizontal="right" vertical="center" wrapText="1"/>
      <protection/>
    </xf>
    <xf numFmtId="4" fontId="7" fillId="0" borderId="11" xfId="107" applyNumberFormat="1" applyFont="1" applyFill="1" applyBorder="1" applyAlignment="1">
      <alignment/>
      <protection/>
    </xf>
    <xf numFmtId="4" fontId="7" fillId="0" borderId="0" xfId="0" applyNumberFormat="1" applyFont="1" applyFill="1" applyAlignment="1">
      <alignment horizontal="right" vertical="top" wrapText="1"/>
    </xf>
    <xf numFmtId="0" fontId="58" fillId="0" borderId="0" xfId="0" applyFont="1" applyAlignment="1">
      <alignment horizontal="right"/>
    </xf>
    <xf numFmtId="0" fontId="7" fillId="0" borderId="11" xfId="107" applyFont="1" applyFill="1" applyBorder="1" applyAlignment="1">
      <alignment horizontal="center" vertical="top" wrapText="1"/>
      <protection/>
    </xf>
    <xf numFmtId="0" fontId="7" fillId="0" borderId="0" xfId="0" applyFont="1" applyFill="1" applyAlignment="1">
      <alignment horizontal="center" vertical="top" wrapText="1"/>
    </xf>
    <xf numFmtId="3" fontId="7" fillId="0" borderId="11" xfId="0" applyNumberFormat="1" applyFont="1" applyFill="1" applyBorder="1" applyAlignment="1">
      <alignment horizontal="center" vertical="top" wrapText="1"/>
    </xf>
    <xf numFmtId="0" fontId="7" fillId="0" borderId="11" xfId="0" applyFont="1" applyFill="1" applyBorder="1" applyAlignment="1">
      <alignment horizontal="center" vertical="top"/>
    </xf>
    <xf numFmtId="0" fontId="7" fillId="0" borderId="0" xfId="0" applyFont="1" applyFill="1" applyAlignment="1">
      <alignment horizontal="center" vertical="top"/>
    </xf>
    <xf numFmtId="49" fontId="8" fillId="0" borderId="11" xfId="107" applyNumberFormat="1" applyFont="1" applyFill="1" applyBorder="1" applyAlignment="1">
      <alignment horizontal="center" vertical="top" wrapText="1"/>
      <protection/>
    </xf>
    <xf numFmtId="0" fontId="7" fillId="0" borderId="11" xfId="0" applyFont="1" applyFill="1" applyBorder="1" applyAlignment="1">
      <alignment vertical="top"/>
    </xf>
    <xf numFmtId="0" fontId="7" fillId="0" borderId="0" xfId="0" applyFont="1" applyFill="1" applyAlignment="1">
      <alignment vertical="top"/>
    </xf>
    <xf numFmtId="0" fontId="7" fillId="0" borderId="11" xfId="0" applyFont="1" applyFill="1" applyBorder="1" applyAlignment="1">
      <alignment horizontal="left" vertical="top" wrapText="1"/>
    </xf>
    <xf numFmtId="2" fontId="7" fillId="0" borderId="11" xfId="108" applyNumberFormat="1" applyFont="1" applyFill="1" applyBorder="1" applyAlignment="1">
      <alignment horizontal="left" vertical="top" wrapText="1"/>
      <protection/>
    </xf>
    <xf numFmtId="49" fontId="7" fillId="0" borderId="11" xfId="108" applyNumberFormat="1" applyFont="1" applyFill="1" applyBorder="1" applyAlignment="1">
      <alignment horizontal="center" vertical="top" wrapText="1"/>
      <protection/>
    </xf>
    <xf numFmtId="2" fontId="7" fillId="0" borderId="11" xfId="107" applyNumberFormat="1" applyFont="1" applyFill="1" applyBorder="1" applyAlignment="1">
      <alignment horizontal="left" vertical="top" wrapText="1"/>
      <protection/>
    </xf>
    <xf numFmtId="49" fontId="7" fillId="0" borderId="11" xfId="119" applyNumberFormat="1" applyFont="1" applyFill="1" applyBorder="1" applyAlignment="1">
      <alignment horizontal="center" vertical="top" wrapText="1"/>
      <protection/>
    </xf>
    <xf numFmtId="2" fontId="7" fillId="0" borderId="11" xfId="119" applyNumberFormat="1" applyFont="1" applyFill="1" applyBorder="1" applyAlignment="1">
      <alignment vertical="top" wrapText="1"/>
      <protection/>
    </xf>
    <xf numFmtId="49" fontId="7" fillId="0" borderId="12" xfId="107" applyNumberFormat="1" applyFont="1" applyFill="1" applyBorder="1" applyAlignment="1">
      <alignment horizontal="left" vertical="top" wrapText="1"/>
      <protection/>
    </xf>
    <xf numFmtId="49" fontId="7" fillId="0" borderId="11" xfId="108" applyNumberFormat="1" applyFont="1" applyFill="1" applyBorder="1" applyAlignment="1">
      <alignment horizontal="left" vertical="top" wrapText="1"/>
      <protection/>
    </xf>
    <xf numFmtId="4" fontId="7" fillId="0" borderId="11" xfId="0" applyNumberFormat="1" applyFont="1" applyFill="1" applyBorder="1" applyAlignment="1">
      <alignment horizontal="right" vertical="top"/>
    </xf>
    <xf numFmtId="49" fontId="8" fillId="0" borderId="11" xfId="107" applyNumberFormat="1" applyFont="1" applyFill="1" applyBorder="1" applyAlignment="1">
      <alignment horizontal="left" vertical="top" wrapText="1"/>
      <protection/>
    </xf>
    <xf numFmtId="2" fontId="7" fillId="0" borderId="12" xfId="0" applyNumberFormat="1" applyFont="1" applyFill="1" applyBorder="1" applyAlignment="1">
      <alignment vertical="top" wrapText="1"/>
    </xf>
    <xf numFmtId="0" fontId="8" fillId="0" borderId="11" xfId="0" applyFont="1" applyFill="1" applyBorder="1" applyAlignment="1">
      <alignment horizontal="left" vertical="top" wrapText="1"/>
    </xf>
    <xf numFmtId="0" fontId="7" fillId="0" borderId="11" xfId="0" applyNumberFormat="1" applyFont="1" applyFill="1" applyBorder="1" applyAlignment="1">
      <alignment horizontal="left" vertical="top" wrapText="1"/>
    </xf>
    <xf numFmtId="2" fontId="7" fillId="0" borderId="14" xfId="0" applyNumberFormat="1" applyFont="1" applyFill="1" applyBorder="1" applyAlignment="1" applyProtection="1">
      <alignment horizontal="left" vertical="top" wrapText="1"/>
      <protection/>
    </xf>
    <xf numFmtId="49" fontId="7" fillId="0" borderId="0" xfId="0" applyNumberFormat="1" applyFont="1" applyFill="1" applyAlignment="1">
      <alignment horizontal="center" vertical="top"/>
    </xf>
    <xf numFmtId="0" fontId="7" fillId="0" borderId="0" xfId="0" applyNumberFormat="1" applyFont="1" applyFill="1" applyAlignment="1">
      <alignment/>
    </xf>
    <xf numFmtId="49" fontId="7" fillId="0" borderId="0" xfId="0" applyNumberFormat="1" applyFont="1" applyFill="1" applyAlignment="1">
      <alignment horizontal="center"/>
    </xf>
    <xf numFmtId="0" fontId="7" fillId="0" borderId="0" xfId="0" applyNumberFormat="1" applyFont="1" applyFill="1" applyAlignment="1">
      <alignment wrapText="1"/>
    </xf>
    <xf numFmtId="0" fontId="8" fillId="0" borderId="0" xfId="0" applyFont="1" applyFill="1" applyAlignment="1">
      <alignment horizontal="center"/>
    </xf>
    <xf numFmtId="4" fontId="8" fillId="0" borderId="0" xfId="0" applyNumberFormat="1" applyFont="1" applyFill="1" applyAlignment="1">
      <alignment horizontal="center"/>
    </xf>
    <xf numFmtId="0"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 fontId="8" fillId="0" borderId="11" xfId="0" applyNumberFormat="1" applyFont="1" applyFill="1" applyBorder="1" applyAlignment="1">
      <alignment vertical="top" wrapText="1"/>
    </xf>
    <xf numFmtId="2" fontId="8" fillId="0" borderId="11" xfId="0" applyNumberFormat="1" applyFont="1" applyFill="1" applyBorder="1" applyAlignment="1">
      <alignment vertical="top" wrapText="1"/>
    </xf>
    <xf numFmtId="4" fontId="7" fillId="0" borderId="11" xfId="0" applyNumberFormat="1" applyFont="1" applyFill="1" applyBorder="1" applyAlignment="1">
      <alignment vertical="top" wrapText="1"/>
    </xf>
    <xf numFmtId="49" fontId="8" fillId="0" borderId="15" xfId="0" applyNumberFormat="1" applyFont="1" applyFill="1" applyBorder="1" applyAlignment="1" applyProtection="1">
      <alignment horizontal="left" vertical="center" wrapText="1"/>
      <protection/>
    </xf>
    <xf numFmtId="184" fontId="7" fillId="0" borderId="0" xfId="0" applyNumberFormat="1" applyFont="1" applyFill="1" applyAlignment="1">
      <alignment horizontal="center" vertical="top"/>
    </xf>
    <xf numFmtId="184" fontId="7" fillId="0" borderId="0" xfId="0" applyNumberFormat="1" applyFont="1" applyFill="1" applyAlignment="1">
      <alignment/>
    </xf>
    <xf numFmtId="0" fontId="58" fillId="0" borderId="0" xfId="0" applyFont="1" applyFill="1" applyAlignment="1">
      <alignment/>
    </xf>
    <xf numFmtId="4" fontId="7" fillId="0" borderId="0" xfId="0" applyNumberFormat="1" applyFont="1" applyFill="1" applyAlignment="1">
      <alignment horizontal="left" vertical="top" wrapText="1"/>
    </xf>
    <xf numFmtId="0" fontId="8" fillId="0" borderId="11" xfId="0" applyNumberFormat="1" applyFont="1" applyFill="1" applyBorder="1" applyAlignment="1">
      <alignment horizontal="left" vertical="top" wrapText="1"/>
    </xf>
    <xf numFmtId="174" fontId="8" fillId="0" borderId="11" xfId="0" applyNumberFormat="1" applyFont="1" applyFill="1" applyBorder="1" applyAlignment="1">
      <alignment wrapText="1"/>
    </xf>
    <xf numFmtId="49" fontId="8" fillId="0" borderId="11" xfId="0" applyNumberFormat="1" applyFont="1" applyFill="1" applyBorder="1" applyAlignment="1">
      <alignment horizontal="center" wrapText="1"/>
    </xf>
    <xf numFmtId="49" fontId="7" fillId="0" borderId="11" xfId="0" applyNumberFormat="1" applyFont="1" applyFill="1" applyBorder="1" applyAlignment="1">
      <alignment horizontal="center" vertical="center" wrapText="1" shrinkToFit="1"/>
    </xf>
    <xf numFmtId="4" fontId="7" fillId="0" borderId="0" xfId="0" applyNumberFormat="1" applyFont="1" applyFill="1" applyAlignment="1">
      <alignment/>
    </xf>
    <xf numFmtId="172" fontId="7" fillId="52" borderId="0" xfId="136" applyNumberFormat="1" applyFont="1" applyFill="1" applyAlignment="1">
      <alignment horizontal="right"/>
    </xf>
    <xf numFmtId="0" fontId="8" fillId="0" borderId="13" xfId="0"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2" xfId="0" applyFont="1" applyFill="1" applyBorder="1" applyAlignment="1">
      <alignment horizontal="left" vertical="top" wrapText="1"/>
    </xf>
    <xf numFmtId="4" fontId="7" fillId="0" borderId="11" xfId="136" applyNumberFormat="1" applyFont="1" applyFill="1" applyBorder="1" applyAlignment="1">
      <alignment horizontal="right" vertical="top" wrapText="1"/>
    </xf>
    <xf numFmtId="4" fontId="8" fillId="0" borderId="0" xfId="0" applyNumberFormat="1" applyFont="1" applyFill="1" applyAlignment="1">
      <alignment/>
    </xf>
    <xf numFmtId="4" fontId="8" fillId="0" borderId="11" xfId="136" applyNumberFormat="1" applyFont="1" applyFill="1" applyBorder="1" applyAlignment="1">
      <alignment horizontal="right" vertical="top" wrapText="1"/>
    </xf>
    <xf numFmtId="172" fontId="7" fillId="0" borderId="0" xfId="136" applyNumberFormat="1" applyFont="1" applyFill="1" applyAlignment="1">
      <alignment horizontal="right"/>
    </xf>
    <xf numFmtId="4" fontId="7" fillId="0" borderId="11" xfId="118" applyNumberFormat="1" applyFont="1" applyBorder="1" applyAlignment="1">
      <alignment horizontal="center" vertical="center" wrapText="1"/>
      <protection/>
    </xf>
    <xf numFmtId="0" fontId="7" fillId="0" borderId="11" xfId="118" applyNumberFormat="1" applyFont="1" applyBorder="1" applyAlignment="1">
      <alignment horizontal="center" vertical="center" wrapText="1"/>
      <protection/>
    </xf>
    <xf numFmtId="0" fontId="7" fillId="0" borderId="0" xfId="0" applyFont="1" applyFill="1" applyBorder="1" applyAlignment="1">
      <alignment/>
    </xf>
    <xf numFmtId="0" fontId="8" fillId="0" borderId="0" xfId="0" applyFont="1" applyFill="1" applyBorder="1" applyAlignment="1">
      <alignment horizontal="right"/>
    </xf>
    <xf numFmtId="172" fontId="7" fillId="0" borderId="0" xfId="136" applyNumberFormat="1" applyFont="1" applyFill="1" applyAlignment="1">
      <alignment horizontal="right" vertical="top"/>
    </xf>
    <xf numFmtId="49" fontId="8" fillId="0" borderId="11" xfId="115" applyNumberFormat="1" applyFont="1" applyBorder="1" applyAlignment="1" applyProtection="1">
      <alignment horizontal="center" vertical="top" wrapText="1"/>
      <protection/>
    </xf>
    <xf numFmtId="49" fontId="8" fillId="0" borderId="11" xfId="115" applyNumberFormat="1" applyFont="1" applyBorder="1" applyAlignment="1" applyProtection="1">
      <alignment horizontal="left" vertical="top" wrapText="1"/>
      <protection/>
    </xf>
    <xf numFmtId="49" fontId="7" fillId="0" borderId="11" xfId="115" applyNumberFormat="1" applyFont="1" applyBorder="1" applyAlignment="1" applyProtection="1">
      <alignment horizontal="center" vertical="top" wrapText="1"/>
      <protection/>
    </xf>
    <xf numFmtId="176" fontId="7" fillId="0" borderId="11" xfId="115" applyNumberFormat="1" applyFont="1" applyBorder="1" applyAlignment="1" applyProtection="1">
      <alignment horizontal="left" vertical="top" wrapText="1"/>
      <protection/>
    </xf>
    <xf numFmtId="49" fontId="7" fillId="0" borderId="11" xfId="115" applyNumberFormat="1" applyFont="1" applyBorder="1" applyAlignment="1" applyProtection="1">
      <alignment horizontal="left" vertical="top" wrapText="1"/>
      <protection/>
    </xf>
    <xf numFmtId="49" fontId="7" fillId="0" borderId="11" xfId="118" applyNumberFormat="1" applyFont="1" applyBorder="1" applyAlignment="1">
      <alignment horizontal="center" vertical="center" wrapText="1"/>
      <protection/>
    </xf>
    <xf numFmtId="176" fontId="7" fillId="0" borderId="11" xfId="115" applyNumberFormat="1" applyFont="1" applyFill="1" applyBorder="1" applyAlignment="1" applyProtection="1">
      <alignment horizontal="left" vertical="top" wrapText="1"/>
      <protection/>
    </xf>
    <xf numFmtId="0" fontId="7" fillId="0" borderId="0" xfId="0" applyFont="1" applyFill="1" applyBorder="1" applyAlignment="1">
      <alignment vertical="top"/>
    </xf>
    <xf numFmtId="0" fontId="7" fillId="0" borderId="0" xfId="0" applyFont="1" applyFill="1" applyBorder="1" applyAlignment="1">
      <alignment horizontal="center" vertical="center" wrapText="1"/>
    </xf>
    <xf numFmtId="4" fontId="5" fillId="0" borderId="0" xfId="0" applyNumberFormat="1" applyFont="1" applyFill="1" applyAlignment="1">
      <alignment horizontal="right"/>
    </xf>
    <xf numFmtId="4" fontId="4" fillId="0" borderId="0" xfId="0" applyNumberFormat="1" applyFont="1" applyFill="1" applyAlignment="1">
      <alignment horizontal="right"/>
    </xf>
    <xf numFmtId="0" fontId="8" fillId="0" borderId="0" xfId="0" applyFont="1" applyFill="1" applyAlignment="1">
      <alignment horizontal="center" vertical="top" wrapText="1"/>
    </xf>
    <xf numFmtId="0" fontId="8" fillId="0" borderId="11" xfId="0" applyFont="1" applyFill="1" applyBorder="1" applyAlignment="1">
      <alignment horizontal="center" vertical="top"/>
    </xf>
    <xf numFmtId="0" fontId="8" fillId="0" borderId="0" xfId="0" applyFont="1" applyFill="1" applyBorder="1" applyAlignment="1">
      <alignment/>
    </xf>
    <xf numFmtId="193" fontId="7" fillId="0" borderId="11" xfId="115" applyNumberFormat="1" applyFont="1" applyFill="1" applyBorder="1" applyAlignment="1" applyProtection="1">
      <alignment horizontal="right" vertical="top" wrapText="1"/>
      <protection/>
    </xf>
    <xf numFmtId="0" fontId="58" fillId="0" borderId="0" xfId="0" applyFont="1" applyAlignment="1">
      <alignment horizontal="right"/>
    </xf>
    <xf numFmtId="0" fontId="59" fillId="0" borderId="0" xfId="0" applyFont="1" applyAlignment="1">
      <alignment horizontal="right"/>
    </xf>
    <xf numFmtId="4" fontId="7" fillId="0" borderId="0" xfId="0" applyNumberFormat="1" applyFont="1" applyFill="1" applyAlignment="1">
      <alignment horizontal="center" vertical="top"/>
    </xf>
    <xf numFmtId="0" fontId="7" fillId="0" borderId="16" xfId="0" applyFont="1" applyFill="1" applyBorder="1" applyAlignment="1">
      <alignment horizontal="right" vertical="top" wrapText="1"/>
    </xf>
    <xf numFmtId="0" fontId="7" fillId="0" borderId="16" xfId="0" applyFont="1" applyFill="1" applyBorder="1" applyAlignment="1">
      <alignment horizontal="right" vertical="top"/>
    </xf>
    <xf numFmtId="0" fontId="7" fillId="0" borderId="16" xfId="0" applyFont="1" applyFill="1" applyBorder="1" applyAlignment="1">
      <alignment horizontal="center" vertical="top"/>
    </xf>
    <xf numFmtId="4" fontId="7" fillId="0" borderId="0" xfId="0" applyNumberFormat="1" applyFont="1" applyFill="1" applyBorder="1" applyAlignment="1">
      <alignment horizontal="center" vertical="top"/>
    </xf>
    <xf numFmtId="4" fontId="7" fillId="0" borderId="0" xfId="0" applyNumberFormat="1" applyFont="1" applyFill="1" applyAlignment="1">
      <alignment horizontal="right" vertical="top"/>
    </xf>
    <xf numFmtId="49" fontId="7" fillId="0" borderId="12" xfId="107" applyNumberFormat="1" applyFont="1" applyFill="1" applyBorder="1" applyAlignment="1">
      <alignment horizontal="center" vertical="top" wrapText="1"/>
      <protection/>
    </xf>
    <xf numFmtId="0" fontId="7" fillId="0" borderId="12" xfId="107" applyFont="1" applyFill="1" applyBorder="1" applyAlignment="1">
      <alignment horizontal="center" vertical="top" wrapText="1"/>
      <protection/>
    </xf>
    <xf numFmtId="1" fontId="7" fillId="0" borderId="11" xfId="107" applyNumberFormat="1" applyFont="1" applyFill="1" applyBorder="1" applyAlignment="1">
      <alignment horizontal="center" vertical="top" wrapText="1"/>
      <protection/>
    </xf>
    <xf numFmtId="1" fontId="7" fillId="0" borderId="12" xfId="107" applyNumberFormat="1" applyFont="1" applyFill="1" applyBorder="1" applyAlignment="1">
      <alignment horizontal="center" vertical="top" wrapText="1"/>
      <protection/>
    </xf>
    <xf numFmtId="1" fontId="7" fillId="0" borderId="11" xfId="0" applyNumberFormat="1" applyFont="1" applyFill="1" applyBorder="1" applyAlignment="1">
      <alignment horizontal="center" vertical="top" wrapText="1"/>
    </xf>
    <xf numFmtId="1" fontId="7" fillId="0" borderId="0" xfId="0" applyNumberFormat="1" applyFont="1" applyFill="1" applyAlignment="1">
      <alignment horizontal="center" vertical="top" wrapText="1"/>
    </xf>
    <xf numFmtId="193" fontId="8" fillId="0" borderId="11" xfId="0" applyNumberFormat="1" applyFont="1" applyFill="1" applyBorder="1" applyAlignment="1">
      <alignment horizontal="center" vertical="top" wrapText="1"/>
    </xf>
    <xf numFmtId="193" fontId="7" fillId="0" borderId="11" xfId="0" applyNumberFormat="1" applyFont="1" applyFill="1" applyBorder="1" applyAlignment="1">
      <alignment horizontal="center" vertical="top" wrapText="1"/>
    </xf>
    <xf numFmtId="0" fontId="8" fillId="0" borderId="0" xfId="0" applyFont="1" applyFill="1" applyAlignment="1">
      <alignment vertical="top"/>
    </xf>
    <xf numFmtId="0" fontId="7" fillId="0" borderId="11" xfId="107" applyNumberFormat="1" applyFont="1" applyFill="1" applyBorder="1" applyAlignment="1">
      <alignment horizontal="center" vertical="top" wrapText="1"/>
      <protection/>
    </xf>
    <xf numFmtId="2" fontId="7" fillId="0" borderId="11" xfId="107" applyNumberFormat="1" applyFont="1" applyFill="1" applyBorder="1" applyAlignment="1">
      <alignment horizontal="center" vertical="top" wrapText="1"/>
      <protection/>
    </xf>
    <xf numFmtId="0" fontId="7" fillId="0" borderId="11" xfId="119" applyNumberFormat="1" applyFont="1" applyFill="1" applyBorder="1" applyAlignment="1">
      <alignment vertical="top" wrapText="1"/>
      <protection/>
    </xf>
    <xf numFmtId="49" fontId="7" fillId="0" borderId="11" xfId="0" applyNumberFormat="1" applyFont="1" applyFill="1" applyBorder="1" applyAlignment="1">
      <alignment horizontal="left" vertical="top" wrapText="1"/>
    </xf>
    <xf numFmtId="49" fontId="7" fillId="0" borderId="11" xfId="108" applyNumberFormat="1" applyFont="1" applyFill="1" applyBorder="1" applyAlignment="1">
      <alignment horizontal="center" vertical="top"/>
      <protection/>
    </xf>
    <xf numFmtId="49" fontId="7" fillId="0" borderId="15" xfId="0" applyNumberFormat="1" applyFont="1" applyFill="1" applyBorder="1" applyAlignment="1" applyProtection="1">
      <alignment horizontal="left" vertical="top" wrapText="1"/>
      <protection/>
    </xf>
    <xf numFmtId="0" fontId="8" fillId="0" borderId="11" xfId="107" applyFont="1" applyFill="1" applyBorder="1" applyAlignment="1">
      <alignment horizontal="center" vertical="top" wrapText="1"/>
      <protection/>
    </xf>
    <xf numFmtId="193" fontId="7" fillId="0" borderId="11" xfId="0" applyNumberFormat="1" applyFont="1" applyFill="1" applyBorder="1" applyAlignment="1">
      <alignment horizontal="center" vertical="top"/>
    </xf>
    <xf numFmtId="193" fontId="8" fillId="0" borderId="11" xfId="0" applyNumberFormat="1" applyFont="1" applyFill="1" applyBorder="1" applyAlignment="1">
      <alignment horizontal="center" vertical="top"/>
    </xf>
    <xf numFmtId="0" fontId="7" fillId="0" borderId="16" xfId="0" applyFont="1" applyFill="1" applyBorder="1" applyAlignment="1">
      <alignment vertical="top" wrapText="1"/>
    </xf>
    <xf numFmtId="0" fontId="7" fillId="0" borderId="0" xfId="0" applyFont="1" applyFill="1" applyAlignment="1">
      <alignment/>
    </xf>
    <xf numFmtId="0" fontId="8" fillId="0" borderId="0" xfId="0" applyFont="1" applyFill="1" applyAlignment="1">
      <alignment/>
    </xf>
    <xf numFmtId="0" fontId="9" fillId="0" borderId="11" xfId="0" applyFont="1" applyFill="1" applyBorder="1" applyAlignment="1">
      <alignment horizontal="center" vertical="top" wrapText="1"/>
    </xf>
    <xf numFmtId="0" fontId="7" fillId="0" borderId="11" xfId="107" applyFont="1" applyFill="1" applyBorder="1" applyAlignment="1">
      <alignment horizontal="left" vertical="top" wrapText="1"/>
      <protection/>
    </xf>
    <xf numFmtId="193" fontId="7" fillId="0" borderId="11" xfId="136" applyNumberFormat="1" applyFont="1" applyFill="1" applyBorder="1" applyAlignment="1">
      <alignment horizontal="right" vertical="top"/>
    </xf>
    <xf numFmtId="193" fontId="8" fillId="0" borderId="11" xfId="0" applyNumberFormat="1" applyFont="1" applyFill="1" applyBorder="1" applyAlignment="1">
      <alignment horizontal="right" vertical="top" wrapText="1"/>
    </xf>
    <xf numFmtId="4" fontId="8" fillId="0" borderId="11" xfId="0" applyNumberFormat="1" applyFont="1" applyFill="1" applyBorder="1" applyAlignment="1">
      <alignment horizontal="right" vertical="center"/>
    </xf>
    <xf numFmtId="193" fontId="8" fillId="0" borderId="11" xfId="136" applyNumberFormat="1" applyFont="1" applyFill="1" applyBorder="1" applyAlignment="1">
      <alignment horizontal="right" vertical="top"/>
    </xf>
    <xf numFmtId="4" fontId="8" fillId="0" borderId="11" xfId="0" applyNumberFormat="1" applyFont="1" applyFill="1" applyBorder="1" applyAlignment="1">
      <alignment horizontal="right" vertical="top"/>
    </xf>
    <xf numFmtId="0" fontId="8" fillId="0" borderId="11" xfId="0" applyFont="1" applyFill="1" applyBorder="1" applyAlignment="1">
      <alignment horizontal="center" vertical="center" wrapText="1"/>
    </xf>
    <xf numFmtId="0" fontId="11" fillId="0" borderId="11" xfId="0" applyFont="1" applyFill="1" applyBorder="1" applyAlignment="1">
      <alignment horizontal="center" vertical="top" wrapText="1"/>
    </xf>
    <xf numFmtId="4" fontId="8" fillId="0" borderId="11" xfId="107" applyNumberFormat="1" applyFont="1" applyFill="1" applyBorder="1" applyAlignment="1">
      <alignment horizontal="right" vertical="top" wrapText="1"/>
      <protection/>
    </xf>
    <xf numFmtId="193" fontId="8" fillId="0" borderId="11" xfId="107" applyNumberFormat="1" applyFont="1" applyFill="1" applyBorder="1" applyAlignment="1">
      <alignment horizontal="right" vertical="top" wrapText="1"/>
      <protection/>
    </xf>
    <xf numFmtId="0" fontId="57" fillId="0" borderId="0" xfId="0" applyFont="1" applyAlignment="1">
      <alignment/>
    </xf>
    <xf numFmtId="0" fontId="7" fillId="0" borderId="11" xfId="137" applyNumberFormat="1" applyFont="1" applyBorder="1" applyAlignment="1">
      <alignment horizontal="center" vertical="center" wrapText="1"/>
    </xf>
    <xf numFmtId="0" fontId="9" fillId="0" borderId="11" xfId="0" applyNumberFormat="1" applyFont="1" applyFill="1" applyBorder="1" applyAlignment="1">
      <alignment horizontal="center" vertical="center" wrapText="1"/>
    </xf>
    <xf numFmtId="172" fontId="8" fillId="0" borderId="0" xfId="136" applyNumberFormat="1" applyFont="1" applyFill="1" applyAlignment="1">
      <alignment horizontal="right"/>
    </xf>
    <xf numFmtId="0" fontId="58" fillId="0" borderId="0" xfId="0" applyFont="1" applyAlignment="1">
      <alignment/>
    </xf>
    <xf numFmtId="0" fontId="0" fillId="0" borderId="0" xfId="0" applyAlignment="1">
      <alignment horizontal="right"/>
    </xf>
    <xf numFmtId="4" fontId="8" fillId="0" borderId="11" xfId="114" applyNumberFormat="1" applyFont="1" applyBorder="1" applyAlignment="1" applyProtection="1">
      <alignment horizontal="right" vertical="center" wrapText="1"/>
      <protection/>
    </xf>
    <xf numFmtId="0" fontId="46" fillId="0" borderId="0" xfId="0" applyFont="1" applyAlignment="1">
      <alignment/>
    </xf>
    <xf numFmtId="0" fontId="9" fillId="0" borderId="0" xfId="0" applyFont="1" applyFill="1" applyAlignment="1">
      <alignment horizontal="right"/>
    </xf>
    <xf numFmtId="4" fontId="8" fillId="0" borderId="17" xfId="136" applyNumberFormat="1" applyFont="1" applyFill="1" applyBorder="1" applyAlignment="1">
      <alignment horizontal="right"/>
    </xf>
    <xf numFmtId="0" fontId="60" fillId="0" borderId="0" xfId="0" applyFont="1" applyAlignment="1">
      <alignment/>
    </xf>
    <xf numFmtId="193" fontId="58" fillId="0" borderId="11" xfId="0" applyNumberFormat="1" applyFont="1" applyBorder="1" applyAlignment="1">
      <alignment/>
    </xf>
    <xf numFmtId="193" fontId="59" fillId="0" borderId="11" xfId="0" applyNumberFormat="1" applyFont="1" applyBorder="1" applyAlignment="1">
      <alignment/>
    </xf>
    <xf numFmtId="4" fontId="7" fillId="0" borderId="11" xfId="113" applyNumberFormat="1" applyFont="1" applyFill="1" applyBorder="1" applyAlignment="1" applyProtection="1">
      <alignment horizontal="right" vertical="center" wrapText="1"/>
      <protection/>
    </xf>
    <xf numFmtId="0" fontId="0" fillId="0" borderId="0" xfId="0" applyFill="1" applyAlignment="1">
      <alignment/>
    </xf>
    <xf numFmtId="4" fontId="7" fillId="0" borderId="0" xfId="0" applyNumberFormat="1" applyFont="1" applyFill="1" applyAlignment="1">
      <alignment vertical="top"/>
    </xf>
    <xf numFmtId="184" fontId="8" fillId="0" borderId="0" xfId="0" applyNumberFormat="1" applyFont="1" applyFill="1" applyBorder="1" applyAlignment="1">
      <alignment horizontal="center" vertical="top"/>
    </xf>
    <xf numFmtId="184" fontId="7" fillId="0" borderId="0" xfId="0" applyNumberFormat="1" applyFont="1" applyFill="1" applyAlignment="1">
      <alignment vertical="top"/>
    </xf>
    <xf numFmtId="184" fontId="7" fillId="0" borderId="0" xfId="0" applyNumberFormat="1" applyFont="1" applyFill="1" applyBorder="1" applyAlignment="1">
      <alignment vertical="top" wrapText="1"/>
    </xf>
    <xf numFmtId="184" fontId="7" fillId="0" borderId="0" xfId="0" applyNumberFormat="1" applyFont="1" applyFill="1" applyBorder="1" applyAlignment="1">
      <alignment horizontal="center" vertical="top"/>
    </xf>
    <xf numFmtId="0" fontId="7" fillId="0" borderId="0" xfId="0" applyFont="1" applyFill="1" applyAlignment="1">
      <alignment horizontal="right" vertical="top"/>
    </xf>
    <xf numFmtId="4" fontId="58" fillId="0" borderId="11" xfId="0" applyNumberFormat="1" applyFont="1" applyFill="1" applyBorder="1" applyAlignment="1">
      <alignment horizontal="right" vertical="top" wrapText="1"/>
    </xf>
    <xf numFmtId="2" fontId="58" fillId="0" borderId="11" xfId="107" applyNumberFormat="1" applyFont="1" applyFill="1" applyBorder="1" applyAlignment="1">
      <alignment horizontal="left" vertical="top" wrapText="1"/>
      <protection/>
    </xf>
    <xf numFmtId="49" fontId="58" fillId="0" borderId="12" xfId="107" applyNumberFormat="1" applyFont="1" applyFill="1" applyBorder="1" applyAlignment="1">
      <alignment vertical="top" wrapText="1"/>
      <protection/>
    </xf>
    <xf numFmtId="49" fontId="58" fillId="0" borderId="11" xfId="0" applyNumberFormat="1" applyFont="1" applyFill="1" applyBorder="1" applyAlignment="1">
      <alignment horizontal="center" vertical="top" wrapText="1"/>
    </xf>
    <xf numFmtId="193" fontId="58" fillId="0" borderId="11" xfId="0" applyNumberFormat="1" applyFont="1" applyFill="1" applyBorder="1" applyAlignment="1">
      <alignment horizontal="center" vertical="top" wrapText="1"/>
    </xf>
    <xf numFmtId="0" fontId="58" fillId="0" borderId="0" xfId="0" applyFont="1" applyFill="1" applyAlignment="1">
      <alignment vertical="top"/>
    </xf>
    <xf numFmtId="0" fontId="8" fillId="0" borderId="0" xfId="0" applyFont="1" applyFill="1" applyAlignment="1">
      <alignment horizontal="right" vertical="top"/>
    </xf>
    <xf numFmtId="172" fontId="7" fillId="0" borderId="0" xfId="136" applyNumberFormat="1" applyFont="1" applyFill="1" applyAlignment="1">
      <alignment vertical="top"/>
    </xf>
    <xf numFmtId="4" fontId="7"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top" wrapText="1"/>
    </xf>
    <xf numFmtId="4" fontId="7" fillId="0" borderId="0" xfId="0" applyNumberFormat="1" applyFont="1" applyFill="1" applyAlignment="1">
      <alignment vertical="top" wrapText="1"/>
    </xf>
    <xf numFmtId="184" fontId="7" fillId="0" borderId="0" xfId="0" applyNumberFormat="1" applyFont="1" applyFill="1" applyAlignment="1">
      <alignment horizontal="right" vertical="top"/>
    </xf>
    <xf numFmtId="0" fontId="58" fillId="0" borderId="11" xfId="0" applyNumberFormat="1" applyFont="1" applyFill="1" applyBorder="1" applyAlignment="1">
      <alignment vertical="top" wrapText="1"/>
    </xf>
    <xf numFmtId="4" fontId="0" fillId="0" borderId="0" xfId="0" applyNumberFormat="1" applyAlignment="1">
      <alignment/>
    </xf>
    <xf numFmtId="4" fontId="0" fillId="0" borderId="0" xfId="0" applyNumberFormat="1" applyFill="1" applyAlignment="1">
      <alignment/>
    </xf>
    <xf numFmtId="4" fontId="5" fillId="0" borderId="0" xfId="0" applyNumberFormat="1" applyFont="1" applyFill="1" applyAlignment="1">
      <alignment/>
    </xf>
    <xf numFmtId="4" fontId="7" fillId="0" borderId="11" xfId="116" applyNumberFormat="1" applyFont="1" applyBorder="1" applyAlignment="1" applyProtection="1">
      <alignment horizontal="right" vertical="center" wrapText="1"/>
      <protection/>
    </xf>
    <xf numFmtId="0" fontId="8" fillId="0" borderId="0" xfId="0" applyFont="1" applyAlignment="1">
      <alignment horizontal="right"/>
    </xf>
    <xf numFmtId="4" fontId="60" fillId="0" borderId="0" xfId="0" applyNumberFormat="1" applyFont="1" applyAlignment="1">
      <alignment/>
    </xf>
    <xf numFmtId="4" fontId="7" fillId="0" borderId="0" xfId="0" applyNumberFormat="1" applyFont="1" applyFill="1" applyAlignment="1">
      <alignment horizontal="center" vertical="top" wrapText="1"/>
    </xf>
    <xf numFmtId="0" fontId="7" fillId="0" borderId="18" xfId="0" applyNumberFormat="1" applyFont="1" applyFill="1" applyBorder="1" applyAlignment="1">
      <alignment horizontal="left" vertical="top" wrapText="1"/>
    </xf>
    <xf numFmtId="0" fontId="8" fillId="0" borderId="0" xfId="0" applyFont="1" applyFill="1" applyAlignment="1">
      <alignment horizontal="right"/>
    </xf>
    <xf numFmtId="4" fontId="8" fillId="0" borderId="11" xfId="115" applyNumberFormat="1" applyFont="1" applyFill="1" applyBorder="1" applyAlignment="1" applyProtection="1">
      <alignment horizontal="right" vertical="top" wrapText="1"/>
      <protection/>
    </xf>
    <xf numFmtId="193" fontId="8" fillId="0" borderId="11" xfId="115" applyNumberFormat="1" applyFont="1" applyFill="1" applyBorder="1" applyAlignment="1" applyProtection="1">
      <alignment horizontal="right" vertical="top" wrapText="1"/>
      <protection/>
    </xf>
    <xf numFmtId="4" fontId="7" fillId="0" borderId="11" xfId="115" applyNumberFormat="1" applyFont="1" applyFill="1" applyBorder="1" applyAlignment="1" applyProtection="1">
      <alignment horizontal="right" vertical="top" wrapText="1"/>
      <protection/>
    </xf>
    <xf numFmtId="176" fontId="8" fillId="0" borderId="11" xfId="115" applyNumberFormat="1" applyFont="1" applyBorder="1" applyAlignment="1" applyProtection="1">
      <alignment horizontal="left" vertical="top" wrapText="1"/>
      <protection/>
    </xf>
    <xf numFmtId="0" fontId="7" fillId="0" borderId="0" xfId="0" applyFont="1" applyFill="1" applyAlignment="1">
      <alignment horizontal="right" vertical="top" wrapText="1"/>
    </xf>
    <xf numFmtId="0" fontId="7" fillId="0" borderId="0" xfId="0" applyFont="1" applyFill="1" applyAlignment="1" quotePrefix="1">
      <alignment horizontal="center" vertical="top" wrapText="1"/>
    </xf>
    <xf numFmtId="49" fontId="7" fillId="0" borderId="0" xfId="0" applyNumberFormat="1" applyFont="1" applyFill="1" applyAlignment="1" quotePrefix="1">
      <alignment horizontal="center" vertical="top" wrapText="1"/>
    </xf>
    <xf numFmtId="49" fontId="7" fillId="0" borderId="0" xfId="0" applyNumberFormat="1" applyFont="1" applyFill="1" applyAlignment="1" quotePrefix="1">
      <alignment horizontal="left" vertical="top" wrapText="1"/>
    </xf>
    <xf numFmtId="0" fontId="7" fillId="0" borderId="16" xfId="0" applyFont="1" applyFill="1" applyBorder="1" applyAlignment="1">
      <alignment horizontal="center" vertical="top" wrapText="1"/>
    </xf>
    <xf numFmtId="0" fontId="7" fillId="0" borderId="16" xfId="0" applyFont="1" applyFill="1" applyBorder="1" applyAlignment="1">
      <alignment horizontal="left" vertical="top" wrapText="1"/>
    </xf>
    <xf numFmtId="0" fontId="7" fillId="0" borderId="0" xfId="0" applyFont="1" applyFill="1" applyAlignment="1">
      <alignment horizontal="center" vertical="center" wrapText="1"/>
    </xf>
    <xf numFmtId="0" fontId="7" fillId="0" borderId="11" xfId="0" applyFont="1" applyFill="1" applyBorder="1" applyAlignment="1" quotePrefix="1">
      <alignment horizontal="center" vertical="top" textRotation="90" wrapText="1"/>
    </xf>
    <xf numFmtId="0" fontId="7" fillId="0" borderId="11" xfId="0" applyNumberFormat="1" applyFont="1" applyFill="1" applyBorder="1" applyAlignment="1" quotePrefix="1">
      <alignment horizontal="center" vertical="top" wrapText="1"/>
    </xf>
    <xf numFmtId="0" fontId="7" fillId="0" borderId="11" xfId="0" applyFont="1" applyFill="1" applyBorder="1" applyAlignment="1" quotePrefix="1">
      <alignment horizontal="center" vertical="top" wrapText="1"/>
    </xf>
    <xf numFmtId="49" fontId="7" fillId="0" borderId="11" xfId="0" applyNumberFormat="1" applyFont="1" applyFill="1" applyBorder="1" applyAlignment="1">
      <alignment horizontal="center" vertical="top"/>
    </xf>
    <xf numFmtId="4" fontId="7" fillId="0" borderId="11" xfId="0" applyNumberFormat="1" applyFont="1" applyFill="1" applyBorder="1" applyAlignment="1">
      <alignment vertical="top"/>
    </xf>
    <xf numFmtId="184" fontId="7" fillId="0" borderId="0" xfId="0" applyNumberFormat="1" applyFont="1" applyFill="1" applyAlignment="1">
      <alignment horizontal="left" vertical="top" wrapText="1"/>
    </xf>
    <xf numFmtId="2" fontId="7" fillId="0" borderId="11" xfId="0" applyNumberFormat="1" applyFont="1" applyFill="1" applyBorder="1" applyAlignment="1">
      <alignment horizontal="left" vertical="top" wrapText="1"/>
    </xf>
    <xf numFmtId="0" fontId="61" fillId="0" borderId="11" xfId="109" applyNumberFormat="1" applyFont="1" applyBorder="1" applyAlignment="1" quotePrefix="1">
      <alignment horizontal="left" vertical="top" wrapText="1"/>
      <protection/>
    </xf>
    <xf numFmtId="4" fontId="58" fillId="0" borderId="11" xfId="0" applyNumberFormat="1" applyFont="1" applyFill="1" applyBorder="1" applyAlignment="1">
      <alignment vertical="top"/>
    </xf>
    <xf numFmtId="4" fontId="58" fillId="0" borderId="11" xfId="0" applyNumberFormat="1" applyFont="1" applyFill="1" applyBorder="1" applyAlignment="1">
      <alignment/>
    </xf>
    <xf numFmtId="0" fontId="7" fillId="0" borderId="11" xfId="0" applyFont="1" applyFill="1" applyBorder="1" applyAlignment="1">
      <alignment vertical="top" wrapText="1"/>
    </xf>
    <xf numFmtId="49" fontId="7" fillId="0" borderId="17" xfId="0" applyNumberFormat="1" applyFont="1" applyFill="1" applyBorder="1" applyAlignment="1">
      <alignment horizontal="center" vertical="top"/>
    </xf>
    <xf numFmtId="0" fontId="7" fillId="0" borderId="17" xfId="119" applyNumberFormat="1" applyFont="1" applyFill="1" applyBorder="1" applyAlignment="1">
      <alignment horizontal="left" vertical="top" wrapText="1"/>
      <protection/>
    </xf>
    <xf numFmtId="4" fontId="7" fillId="0" borderId="17" xfId="0" applyNumberFormat="1" applyFont="1" applyFill="1" applyBorder="1" applyAlignment="1">
      <alignment vertical="top"/>
    </xf>
    <xf numFmtId="2" fontId="7" fillId="0" borderId="17" xfId="0" applyNumberFormat="1" applyFont="1" applyFill="1" applyBorder="1" applyAlignment="1">
      <alignment horizontal="left" vertical="top" wrapText="1"/>
    </xf>
    <xf numFmtId="177" fontId="7" fillId="0" borderId="11" xfId="107" applyNumberFormat="1" applyFont="1" applyFill="1" applyBorder="1" applyAlignment="1">
      <alignment horizontal="left" vertical="top" wrapText="1"/>
      <protection/>
    </xf>
    <xf numFmtId="0" fontId="7" fillId="0" borderId="11" xfId="119" applyNumberFormat="1" applyFont="1" applyFill="1" applyBorder="1" applyAlignment="1">
      <alignment horizontal="left" vertical="top" wrapText="1"/>
      <protection/>
    </xf>
    <xf numFmtId="0" fontId="7" fillId="0" borderId="11" xfId="107" applyNumberFormat="1" applyFont="1" applyFill="1" applyBorder="1" applyAlignment="1">
      <alignment horizontal="left" vertical="top" wrapText="1"/>
      <protection/>
    </xf>
    <xf numFmtId="2" fontId="7" fillId="0" borderId="18" xfId="0" applyNumberFormat="1"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top" wrapText="1"/>
    </xf>
    <xf numFmtId="184" fontId="7" fillId="0" borderId="0" xfId="0" applyNumberFormat="1" applyFont="1" applyFill="1" applyAlignment="1">
      <alignment horizontal="right" vertical="top" wrapText="1"/>
    </xf>
    <xf numFmtId="184" fontId="8" fillId="0" borderId="0" xfId="0" applyNumberFormat="1" applyFont="1" applyFill="1" applyAlignment="1">
      <alignment horizontal="left" vertical="top" wrapText="1"/>
    </xf>
    <xf numFmtId="0" fontId="8" fillId="0" borderId="0" xfId="0" applyFont="1" applyFill="1" applyBorder="1" applyAlignment="1">
      <alignment horizontal="left" vertical="top" wrapText="1"/>
    </xf>
    <xf numFmtId="4" fontId="7" fillId="0" borderId="11" xfId="0" applyNumberFormat="1" applyFont="1" applyFill="1" applyBorder="1" applyAlignment="1">
      <alignment horizontal="right"/>
    </xf>
    <xf numFmtId="193" fontId="7" fillId="0" borderId="11" xfId="0" applyNumberFormat="1" applyFont="1" applyFill="1" applyBorder="1" applyAlignment="1">
      <alignment/>
    </xf>
    <xf numFmtId="193" fontId="8" fillId="0" borderId="11" xfId="0" applyNumberFormat="1" applyFont="1" applyFill="1" applyBorder="1" applyAlignment="1">
      <alignment/>
    </xf>
    <xf numFmtId="4" fontId="9" fillId="0" borderId="11" xfId="0" applyNumberFormat="1" applyFont="1" applyFill="1" applyBorder="1" applyAlignment="1">
      <alignment horizontal="right" wrapText="1"/>
    </xf>
    <xf numFmtId="0" fontId="9" fillId="0" borderId="0" xfId="0" applyFont="1" applyAlignment="1">
      <alignment/>
    </xf>
    <xf numFmtId="0" fontId="9" fillId="0" borderId="0" xfId="119" applyFont="1" applyAlignment="1">
      <alignment/>
      <protection/>
    </xf>
    <xf numFmtId="172" fontId="7" fillId="0" borderId="0" xfId="136" applyNumberFormat="1" applyFont="1" applyFill="1" applyAlignment="1">
      <alignment/>
    </xf>
    <xf numFmtId="0" fontId="7" fillId="0" borderId="0" xfId="119" applyFont="1">
      <alignment/>
      <protection/>
    </xf>
    <xf numFmtId="0" fontId="9" fillId="0" borderId="0" xfId="119" applyFont="1" applyAlignment="1">
      <alignment wrapText="1"/>
      <protection/>
    </xf>
    <xf numFmtId="0" fontId="9" fillId="0" borderId="0" xfId="119" applyFont="1" applyAlignment="1">
      <alignment horizontal="right"/>
      <protection/>
    </xf>
    <xf numFmtId="0" fontId="8" fillId="0" borderId="13" xfId="107" applyFont="1" applyBorder="1" applyAlignment="1">
      <alignment horizontal="center" vertical="center" wrapText="1"/>
      <protection/>
    </xf>
    <xf numFmtId="0" fontId="8" fillId="0" borderId="11" xfId="137" applyNumberFormat="1" applyFont="1" applyBorder="1" applyAlignment="1">
      <alignment horizontal="center" vertical="center" wrapText="1"/>
    </xf>
    <xf numFmtId="0" fontId="11" fillId="0" borderId="0" xfId="0" applyFont="1" applyAlignment="1">
      <alignment horizontal="center"/>
    </xf>
    <xf numFmtId="0" fontId="11" fillId="0" borderId="11" xfId="119" applyFont="1" applyBorder="1" applyAlignment="1">
      <alignment horizontal="center" vertical="center" wrapText="1"/>
      <protection/>
    </xf>
    <xf numFmtId="0" fontId="8" fillId="0" borderId="11" xfId="137" applyNumberFormat="1" applyFont="1" applyBorder="1" applyAlignment="1">
      <alignment horizontal="center" vertical="center"/>
    </xf>
    <xf numFmtId="0" fontId="7" fillId="0" borderId="11" xfId="107" applyFont="1" applyBorder="1" applyAlignment="1">
      <alignment horizontal="center" vertical="center"/>
      <protection/>
    </xf>
    <xf numFmtId="0" fontId="7" fillId="0" borderId="11" xfId="107" applyFont="1" applyBorder="1" applyAlignment="1">
      <alignment vertical="center"/>
      <protection/>
    </xf>
    <xf numFmtId="4" fontId="58" fillId="0" borderId="11" xfId="0" applyNumberFormat="1" applyFont="1" applyBorder="1" applyAlignment="1">
      <alignment horizontal="right" vertical="center" wrapText="1"/>
    </xf>
    <xf numFmtId="4" fontId="58" fillId="0" borderId="11" xfId="0" applyNumberFormat="1" applyFont="1" applyFill="1" applyBorder="1" applyAlignment="1">
      <alignment horizontal="right" vertical="center" wrapText="1"/>
    </xf>
    <xf numFmtId="4" fontId="9" fillId="0" borderId="11" xfId="0" applyNumberFormat="1" applyFont="1" applyBorder="1" applyAlignment="1">
      <alignment horizontal="right" vertical="center" wrapText="1"/>
    </xf>
    <xf numFmtId="4" fontId="11" fillId="52" borderId="11" xfId="119" applyNumberFormat="1" applyFont="1" applyFill="1" applyBorder="1" applyAlignment="1">
      <alignment horizontal="right" vertical="center"/>
      <protection/>
    </xf>
    <xf numFmtId="4" fontId="11" fillId="0" borderId="11" xfId="119" applyNumberFormat="1" applyFont="1" applyFill="1" applyBorder="1" applyAlignment="1">
      <alignment horizontal="right" vertical="center"/>
      <protection/>
    </xf>
    <xf numFmtId="4" fontId="11" fillId="0" borderId="11" xfId="119" applyNumberFormat="1" applyFont="1" applyBorder="1" applyAlignment="1">
      <alignment horizontal="right" vertical="center"/>
      <protection/>
    </xf>
    <xf numFmtId="4" fontId="8" fillId="0" borderId="0" xfId="0" applyNumberFormat="1" applyFont="1" applyFill="1" applyAlignment="1">
      <alignment horizontal="center" vertical="top" wrapText="1"/>
    </xf>
    <xf numFmtId="193" fontId="8" fillId="0" borderId="0" xfId="0" applyNumberFormat="1" applyFont="1" applyFill="1" applyAlignment="1">
      <alignment horizontal="center" vertical="top" wrapText="1"/>
    </xf>
    <xf numFmtId="193" fontId="7" fillId="0" borderId="0" xfId="0" applyNumberFormat="1" applyFont="1" applyFill="1" applyAlignment="1">
      <alignment horizontal="center" vertical="top" wrapText="1"/>
    </xf>
    <xf numFmtId="0" fontId="8" fillId="0" borderId="11" xfId="107" applyFont="1" applyFill="1" applyBorder="1" applyAlignment="1">
      <alignment horizontal="center" vertical="top" textRotation="90" wrapText="1"/>
      <protection/>
    </xf>
    <xf numFmtId="4" fontId="8" fillId="0" borderId="11" xfId="0" applyNumberFormat="1" applyFont="1" applyFill="1" applyBorder="1" applyAlignment="1">
      <alignment horizontal="center" vertical="center" wrapText="1"/>
    </xf>
    <xf numFmtId="184" fontId="8" fillId="0" borderId="0"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172" fontId="8" fillId="0" borderId="0" xfId="136" applyNumberFormat="1" applyFont="1" applyAlignment="1">
      <alignment horizontal="right"/>
    </xf>
    <xf numFmtId="0" fontId="9" fillId="0" borderId="0" xfId="117" applyFont="1" applyAlignment="1">
      <alignment/>
      <protection/>
    </xf>
    <xf numFmtId="172" fontId="7" fillId="0" borderId="0" xfId="136" applyNumberFormat="1" applyFont="1" applyAlignment="1">
      <alignment horizontal="right"/>
    </xf>
    <xf numFmtId="0" fontId="9" fillId="0" borderId="0" xfId="117" applyFont="1" applyAlignment="1">
      <alignment wrapText="1"/>
      <protection/>
    </xf>
    <xf numFmtId="0" fontId="9" fillId="0" borderId="0" xfId="117" applyFont="1" applyAlignment="1">
      <alignment horizontal="right"/>
      <protection/>
    </xf>
    <xf numFmtId="0" fontId="7" fillId="0" borderId="11" xfId="107" applyFont="1" applyBorder="1" applyAlignment="1">
      <alignment horizontal="center" vertical="center" wrapText="1"/>
      <protection/>
    </xf>
    <xf numFmtId="172" fontId="7" fillId="0" borderId="11" xfId="137" applyNumberFormat="1" applyFont="1" applyBorder="1" applyAlignment="1">
      <alignment horizontal="center" vertical="center" wrapText="1"/>
    </xf>
    <xf numFmtId="0" fontId="9" fillId="0" borderId="11" xfId="119" applyFont="1" applyBorder="1" applyAlignment="1">
      <alignment horizontal="center" vertical="center" wrapText="1"/>
      <protection/>
    </xf>
    <xf numFmtId="0" fontId="7" fillId="0" borderId="12" xfId="107" applyFont="1" applyBorder="1" applyAlignment="1">
      <alignment vertical="center"/>
      <protection/>
    </xf>
    <xf numFmtId="4" fontId="7" fillId="0" borderId="11" xfId="0" applyNumberFormat="1" applyFont="1" applyBorder="1" applyAlignment="1">
      <alignment horizontal="right" vertical="center"/>
    </xf>
    <xf numFmtId="4" fontId="7" fillId="0" borderId="11" xfId="0" applyNumberFormat="1" applyFont="1" applyBorder="1" applyAlignment="1" applyProtection="1">
      <alignment horizontal="right" vertical="center" wrapText="1"/>
      <protection/>
    </xf>
    <xf numFmtId="4" fontId="11" fillId="0" borderId="11" xfId="117" applyNumberFormat="1" applyFont="1" applyFill="1" applyBorder="1" applyAlignment="1">
      <alignment horizontal="right" vertical="center"/>
      <protection/>
    </xf>
    <xf numFmtId="172" fontId="8" fillId="0" borderId="11" xfId="137" applyNumberFormat="1" applyFont="1" applyFill="1" applyBorder="1" applyAlignment="1">
      <alignment horizontal="center" vertical="center" wrapText="1"/>
    </xf>
    <xf numFmtId="0" fontId="11" fillId="0" borderId="0" xfId="0" applyFont="1" applyFill="1" applyAlignment="1">
      <alignment/>
    </xf>
    <xf numFmtId="0" fontId="59" fillId="0" borderId="0" xfId="0" applyFont="1" applyAlignment="1">
      <alignment/>
    </xf>
    <xf numFmtId="0" fontId="62" fillId="0" borderId="0" xfId="0" applyFont="1" applyFill="1" applyAlignment="1">
      <alignment/>
    </xf>
    <xf numFmtId="0" fontId="63" fillId="0" borderId="0" xfId="0" applyFont="1" applyAlignment="1">
      <alignment/>
    </xf>
    <xf numFmtId="0" fontId="8" fillId="52" borderId="13" xfId="0" applyFont="1" applyFill="1" applyBorder="1" applyAlignment="1">
      <alignment horizontal="center" vertical="center" wrapText="1"/>
    </xf>
    <xf numFmtId="0" fontId="9" fillId="0" borderId="0" xfId="0" applyFont="1" applyFill="1" applyAlignment="1">
      <alignment/>
    </xf>
    <xf numFmtId="0" fontId="11" fillId="0" borderId="11" xfId="0" applyFont="1" applyFill="1" applyBorder="1" applyAlignment="1">
      <alignment horizontal="center" vertical="center"/>
    </xf>
    <xf numFmtId="49" fontId="9" fillId="0" borderId="11" xfId="0" applyNumberFormat="1" applyFont="1" applyFill="1" applyBorder="1" applyAlignment="1">
      <alignment horizontal="left" vertical="center"/>
    </xf>
    <xf numFmtId="4" fontId="7" fillId="0" borderId="11" xfId="0" applyNumberFormat="1" applyFont="1" applyFill="1" applyBorder="1" applyAlignment="1">
      <alignment horizontal="right" vertical="center" wrapText="1"/>
    </xf>
    <xf numFmtId="4" fontId="9" fillId="0" borderId="11" xfId="0" applyNumberFormat="1" applyFont="1" applyFill="1" applyBorder="1" applyAlignment="1">
      <alignment horizontal="right" vertical="center" wrapText="1"/>
    </xf>
    <xf numFmtId="0" fontId="8" fillId="0" borderId="0" xfId="0" applyFont="1" applyFill="1" applyAlignment="1">
      <alignment horizontal="center" wrapText="1"/>
    </xf>
    <xf numFmtId="0" fontId="7" fillId="0" borderId="0" xfId="0" applyFont="1" applyFill="1" applyAlignment="1">
      <alignment wrapText="1"/>
    </xf>
    <xf numFmtId="0" fontId="8" fillId="0" borderId="12" xfId="0" applyFont="1" applyFill="1" applyBorder="1" applyAlignment="1">
      <alignment horizontal="center" wrapText="1"/>
    </xf>
    <xf numFmtId="0" fontId="8" fillId="0" borderId="18" xfId="0" applyFont="1" applyFill="1" applyBorder="1" applyAlignment="1">
      <alignment horizontal="center" wrapText="1"/>
    </xf>
    <xf numFmtId="0" fontId="8" fillId="0" borderId="0" xfId="0" applyFont="1" applyFill="1" applyAlignment="1">
      <alignment horizontal="right"/>
    </xf>
    <xf numFmtId="0" fontId="7" fillId="0" borderId="0" xfId="0" applyFont="1" applyFill="1" applyAlignment="1">
      <alignment horizontal="right"/>
    </xf>
    <xf numFmtId="172" fontId="7" fillId="52" borderId="0" xfId="136" applyNumberFormat="1" applyFont="1" applyFill="1" applyAlignment="1">
      <alignment horizontal="right"/>
    </xf>
    <xf numFmtId="0" fontId="7" fillId="0" borderId="0" xfId="0" applyFont="1" applyFill="1" applyAlignment="1">
      <alignment horizontal="right" vertical="top"/>
    </xf>
    <xf numFmtId="172" fontId="7" fillId="0" borderId="0" xfId="136" applyNumberFormat="1" applyFont="1" applyFill="1" applyAlignment="1">
      <alignment horizontal="right" vertical="top"/>
    </xf>
    <xf numFmtId="0" fontId="8" fillId="0" borderId="0" xfId="0" applyFont="1" applyFill="1" applyBorder="1" applyAlignment="1">
      <alignment horizontal="center"/>
    </xf>
    <xf numFmtId="0" fontId="8" fillId="0" borderId="12" xfId="0" applyNumberFormat="1" applyFont="1" applyFill="1" applyBorder="1" applyAlignment="1">
      <alignment horizontal="left" vertical="top" wrapText="1"/>
    </xf>
    <xf numFmtId="0" fontId="8" fillId="0" borderId="14" xfId="0" applyNumberFormat="1" applyFont="1" applyFill="1" applyBorder="1" applyAlignment="1">
      <alignment horizontal="left" vertical="top" wrapText="1"/>
    </xf>
    <xf numFmtId="0" fontId="8" fillId="0" borderId="18" xfId="0" applyNumberFormat="1" applyFont="1" applyFill="1" applyBorder="1" applyAlignment="1">
      <alignment horizontal="left" vertical="top" wrapText="1"/>
    </xf>
    <xf numFmtId="49" fontId="7" fillId="0" borderId="11" xfId="0" applyNumberFormat="1" applyFont="1" applyFill="1" applyBorder="1" applyAlignment="1">
      <alignment horizontal="center" vertical="center" textRotation="90" wrapText="1"/>
    </xf>
    <xf numFmtId="49" fontId="7" fillId="0" borderId="11" xfId="0" applyNumberFormat="1" applyFont="1" applyFill="1" applyBorder="1" applyAlignment="1" quotePrefix="1">
      <alignment horizontal="center" vertical="center" textRotation="90" wrapText="1"/>
    </xf>
    <xf numFmtId="0" fontId="7" fillId="0" borderId="13" xfId="0" applyFont="1" applyFill="1" applyBorder="1" applyAlignment="1">
      <alignment horizontal="center" vertical="center" textRotation="90" wrapText="1"/>
    </xf>
    <xf numFmtId="0" fontId="7" fillId="0" borderId="19" xfId="0" applyFont="1" applyFill="1" applyBorder="1" applyAlignment="1">
      <alignment horizontal="center" vertical="center" textRotation="90" wrapText="1"/>
    </xf>
    <xf numFmtId="0" fontId="7" fillId="0" borderId="17" xfId="0" applyFont="1" applyFill="1" applyBorder="1" applyAlignment="1">
      <alignment horizontal="center" vertical="center" textRotation="90" wrapText="1"/>
    </xf>
    <xf numFmtId="49" fontId="7" fillId="0" borderId="12"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4" fontId="7" fillId="0" borderId="13" xfId="118" applyNumberFormat="1" applyFont="1" applyFill="1" applyBorder="1" applyAlignment="1">
      <alignment horizontal="center" vertical="center" wrapText="1"/>
      <protection/>
    </xf>
    <xf numFmtId="4" fontId="7" fillId="0" borderId="19" xfId="118" applyNumberFormat="1" applyFont="1" applyFill="1" applyBorder="1" applyAlignment="1">
      <alignment horizontal="center" vertical="center" wrapText="1"/>
      <protection/>
    </xf>
    <xf numFmtId="4" fontId="7" fillId="0" borderId="17" xfId="118" applyNumberFormat="1" applyFont="1" applyFill="1" applyBorder="1" applyAlignment="1">
      <alignment horizontal="center" vertical="center" wrapText="1"/>
      <protection/>
    </xf>
    <xf numFmtId="0" fontId="7" fillId="0" borderId="13" xfId="118" applyNumberFormat="1" applyFont="1" applyFill="1" applyBorder="1" applyAlignment="1">
      <alignment horizontal="center" vertical="center" wrapText="1"/>
      <protection/>
    </xf>
    <xf numFmtId="0" fontId="7" fillId="0" borderId="19" xfId="118" applyNumberFormat="1" applyFont="1" applyFill="1" applyBorder="1" applyAlignment="1">
      <alignment horizontal="center" vertical="center" wrapText="1"/>
      <protection/>
    </xf>
    <xf numFmtId="0" fontId="7" fillId="0" borderId="17" xfId="118" applyNumberFormat="1" applyFont="1" applyFill="1" applyBorder="1" applyAlignment="1">
      <alignment horizontal="center" vertical="center" wrapText="1"/>
      <protection/>
    </xf>
    <xf numFmtId="0" fontId="7" fillId="0" borderId="0" xfId="0" applyFont="1" applyFill="1" applyAlignment="1">
      <alignment horizontal="center" vertical="top" wrapText="1"/>
    </xf>
    <xf numFmtId="0" fontId="35" fillId="0" borderId="0" xfId="0" applyFont="1" applyFill="1" applyAlignment="1">
      <alignment horizontal="center" vertical="top" wrapText="1"/>
    </xf>
    <xf numFmtId="0" fontId="8"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0" fontId="7" fillId="0" borderId="0" xfId="0" applyFont="1" applyFill="1" applyBorder="1" applyAlignment="1">
      <alignment horizontal="right" vertical="top"/>
    </xf>
    <xf numFmtId="49" fontId="8" fillId="0" borderId="0" xfId="0" applyNumberFormat="1" applyFont="1" applyFill="1" applyAlignment="1">
      <alignment horizontal="center" vertical="top" wrapText="1"/>
    </xf>
    <xf numFmtId="0" fontId="8" fillId="0" borderId="0" xfId="107" applyFont="1" applyFill="1" applyAlignment="1">
      <alignment horizontal="center" vertical="top" wrapText="1"/>
      <protection/>
    </xf>
    <xf numFmtId="0" fontId="8" fillId="0" borderId="0" xfId="0" applyFont="1" applyFill="1" applyAlignment="1">
      <alignment horizontal="center" vertical="top" wrapText="1"/>
    </xf>
    <xf numFmtId="0" fontId="11" fillId="0" borderId="11" xfId="0" applyFont="1" applyFill="1" applyBorder="1" applyAlignment="1">
      <alignment horizontal="center" vertical="center" wrapText="1"/>
    </xf>
    <xf numFmtId="172" fontId="8" fillId="0" borderId="11" xfId="136" applyNumberFormat="1" applyFont="1" applyFill="1" applyBorder="1" applyAlignment="1">
      <alignment horizontal="center" vertical="center" wrapText="1"/>
    </xf>
    <xf numFmtId="0" fontId="8" fillId="0" borderId="12" xfId="0" applyFont="1" applyFill="1" applyBorder="1" applyAlignment="1">
      <alignment horizontal="left" vertical="top" wrapText="1"/>
    </xf>
    <xf numFmtId="0" fontId="8" fillId="0" borderId="18" xfId="0" applyFont="1" applyFill="1" applyBorder="1" applyAlignment="1">
      <alignment horizontal="left" vertical="top" wrapText="1"/>
    </xf>
    <xf numFmtId="0" fontId="9" fillId="0" borderId="0" xfId="0" applyFont="1" applyFill="1" applyAlignment="1">
      <alignment horizontal="right" vertical="center" wrapText="1"/>
    </xf>
    <xf numFmtId="0" fontId="8" fillId="0" borderId="0" xfId="0" applyFont="1" applyFill="1" applyAlignment="1">
      <alignment horizontal="center" vertical="center" wrapText="1"/>
    </xf>
    <xf numFmtId="0" fontId="11" fillId="0" borderId="0" xfId="0" applyFont="1" applyFill="1" applyAlignment="1">
      <alignment horizontal="center" vertical="center" wrapText="1"/>
    </xf>
    <xf numFmtId="0" fontId="8"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0" xfId="119" applyFont="1" applyAlignment="1">
      <alignment horizontal="center" wrapText="1"/>
      <protection/>
    </xf>
    <xf numFmtId="0" fontId="8" fillId="0" borderId="12" xfId="107" applyFont="1" applyBorder="1" applyAlignment="1">
      <alignment horizontal="left" vertical="center"/>
      <protection/>
    </xf>
    <xf numFmtId="0" fontId="8" fillId="0" borderId="18" xfId="107" applyFont="1" applyBorder="1" applyAlignment="1">
      <alignment horizontal="left" vertical="center"/>
      <protection/>
    </xf>
    <xf numFmtId="0" fontId="8" fillId="0" borderId="0" xfId="117" applyFont="1" applyAlignment="1">
      <alignment horizontal="center" wrapText="1"/>
      <protection/>
    </xf>
    <xf numFmtId="172" fontId="8" fillId="0" borderId="0" xfId="136" applyNumberFormat="1" applyFont="1" applyAlignment="1">
      <alignment horizontal="right"/>
    </xf>
    <xf numFmtId="172" fontId="7" fillId="0" borderId="0" xfId="136" applyNumberFormat="1" applyFont="1" applyFill="1" applyAlignment="1">
      <alignment horizontal="right"/>
    </xf>
    <xf numFmtId="49" fontId="8" fillId="0" borderId="0" xfId="107" applyNumberFormat="1" applyFont="1" applyFill="1" applyBorder="1" applyAlignment="1">
      <alignment horizontal="center" wrapText="1"/>
      <protection/>
    </xf>
    <xf numFmtId="0" fontId="8" fillId="0" borderId="12" xfId="0" applyFont="1" applyFill="1" applyBorder="1" applyAlignment="1">
      <alignment horizontal="left"/>
    </xf>
    <xf numFmtId="0" fontId="8" fillId="0" borderId="18" xfId="0" applyFont="1" applyFill="1" applyBorder="1" applyAlignment="1">
      <alignment horizontal="left"/>
    </xf>
    <xf numFmtId="172" fontId="8" fillId="0" borderId="0" xfId="136" applyNumberFormat="1" applyFont="1" applyFill="1" applyAlignment="1">
      <alignment horizontal="right"/>
    </xf>
    <xf numFmtId="0" fontId="7" fillId="52" borderId="0" xfId="0" applyFont="1" applyFill="1" applyAlignment="1">
      <alignment horizontal="right"/>
    </xf>
    <xf numFmtId="2" fontId="8" fillId="0" borderId="0" xfId="107" applyNumberFormat="1" applyFont="1" applyFill="1" applyBorder="1" applyAlignment="1">
      <alignment horizontal="center" wrapText="1"/>
      <protection/>
    </xf>
    <xf numFmtId="0" fontId="7" fillId="0" borderId="0" xfId="0" applyFont="1" applyFill="1" applyAlignment="1">
      <alignment horizontal="right" vertical="center" wrapText="1"/>
    </xf>
    <xf numFmtId="0" fontId="58" fillId="0" borderId="0" xfId="0" applyFont="1" applyAlignment="1">
      <alignment horizontal="right"/>
    </xf>
    <xf numFmtId="0" fontId="8" fillId="0" borderId="0" xfId="0" applyFont="1" applyAlignment="1">
      <alignment horizontal="right"/>
    </xf>
    <xf numFmtId="2" fontId="8" fillId="52" borderId="0" xfId="107" applyNumberFormat="1" applyFont="1" applyFill="1" applyBorder="1" applyAlignment="1">
      <alignment horizontal="center" wrapText="1"/>
      <protection/>
    </xf>
    <xf numFmtId="0" fontId="8" fillId="52" borderId="12" xfId="0" applyFont="1" applyFill="1" applyBorder="1" applyAlignment="1">
      <alignment horizontal="left"/>
    </xf>
    <xf numFmtId="0" fontId="8" fillId="52" borderId="18" xfId="0" applyFont="1" applyFill="1" applyBorder="1" applyAlignment="1">
      <alignment horizontal="left"/>
    </xf>
    <xf numFmtId="0" fontId="9" fillId="0" borderId="11" xfId="0" applyFont="1" applyFill="1" applyBorder="1" applyAlignment="1">
      <alignment horizontal="left" vertical="center" wrapText="1"/>
    </xf>
    <xf numFmtId="0" fontId="9" fillId="0" borderId="0" xfId="0" applyFont="1" applyFill="1" applyAlignment="1">
      <alignment horizontal="right"/>
    </xf>
    <xf numFmtId="0" fontId="9" fillId="0" borderId="0" xfId="0" applyFont="1" applyFill="1" applyAlignment="1">
      <alignment horizontal="center"/>
    </xf>
  </cellXfs>
  <cellStyles count="126">
    <cellStyle name="Normal" xfId="0"/>
    <cellStyle name="20% - Акцент1" xfId="15"/>
    <cellStyle name="20% — акцент1" xfId="16"/>
    <cellStyle name="20% - Акцент1 2" xfId="17"/>
    <cellStyle name="20% - Акцент2" xfId="18"/>
    <cellStyle name="20% — акцент2" xfId="19"/>
    <cellStyle name="20% - Акцент2 2" xfId="20"/>
    <cellStyle name="20% - Акцент3" xfId="21"/>
    <cellStyle name="20% — акцент3" xfId="22"/>
    <cellStyle name="20% - Акцент3 2" xfId="23"/>
    <cellStyle name="20% - Акцент4" xfId="24"/>
    <cellStyle name="20% — акцент4" xfId="25"/>
    <cellStyle name="20% - Акцент4 2" xfId="26"/>
    <cellStyle name="20% - Акцент5" xfId="27"/>
    <cellStyle name="20% — акцент5" xfId="28"/>
    <cellStyle name="20% - Акцент5 2" xfId="29"/>
    <cellStyle name="20% - Акцент6" xfId="30"/>
    <cellStyle name="20% — акцент6" xfId="31"/>
    <cellStyle name="20% - Акцент6 2" xfId="32"/>
    <cellStyle name="40% - Акцент1" xfId="33"/>
    <cellStyle name="40% — акцент1" xfId="34"/>
    <cellStyle name="40% - Акцент1 2" xfId="35"/>
    <cellStyle name="40% - Акцент2" xfId="36"/>
    <cellStyle name="40% — акцент2" xfId="37"/>
    <cellStyle name="40% - Акцент2 2" xfId="38"/>
    <cellStyle name="40% - Акцент3" xfId="39"/>
    <cellStyle name="40% — акцент3" xfId="40"/>
    <cellStyle name="40% - Акцент3 2" xfId="41"/>
    <cellStyle name="40% - Акцент4" xfId="42"/>
    <cellStyle name="40% — акцент4" xfId="43"/>
    <cellStyle name="40% - Акцент4 2" xfId="44"/>
    <cellStyle name="40% - Акцент5" xfId="45"/>
    <cellStyle name="40% — акцент5" xfId="46"/>
    <cellStyle name="40% - Акцент5 2" xfId="47"/>
    <cellStyle name="40% - Акцент6" xfId="48"/>
    <cellStyle name="40% — акцент6" xfId="49"/>
    <cellStyle name="40% - Акцент6 2" xfId="50"/>
    <cellStyle name="60% - Акцент1" xfId="51"/>
    <cellStyle name="60% — акцент1" xfId="52"/>
    <cellStyle name="60% - Акцент1 2" xfId="53"/>
    <cellStyle name="60% - Акцент2" xfId="54"/>
    <cellStyle name="60% — акцент2" xfId="55"/>
    <cellStyle name="60% - Акцент2 2" xfId="56"/>
    <cellStyle name="60% - Акцент3" xfId="57"/>
    <cellStyle name="60% — акцент3" xfId="58"/>
    <cellStyle name="60% - Акцент3 2" xfId="59"/>
    <cellStyle name="60% - Акцент4" xfId="60"/>
    <cellStyle name="60% — акцент4" xfId="61"/>
    <cellStyle name="60% - Акцент4 2" xfId="62"/>
    <cellStyle name="60% - Акцент5" xfId="63"/>
    <cellStyle name="60% — акцент5" xfId="64"/>
    <cellStyle name="60% - Акцент5 2" xfId="65"/>
    <cellStyle name="60% - Акцент6" xfId="66"/>
    <cellStyle name="60% — акцент6" xfId="67"/>
    <cellStyle name="60% - Акцент6 2" xfId="68"/>
    <cellStyle name="Normal" xfId="69"/>
    <cellStyle name="Акцент1" xfId="70"/>
    <cellStyle name="Акцент1 2" xfId="71"/>
    <cellStyle name="Акцент2" xfId="72"/>
    <cellStyle name="Акцент2 2" xfId="73"/>
    <cellStyle name="Акцент3" xfId="74"/>
    <cellStyle name="Акцент3 2" xfId="75"/>
    <cellStyle name="Акцент4" xfId="76"/>
    <cellStyle name="Акцент4 2" xfId="77"/>
    <cellStyle name="Акцент5" xfId="78"/>
    <cellStyle name="Акцент5 2" xfId="79"/>
    <cellStyle name="Акцент6" xfId="80"/>
    <cellStyle name="Акцент6 2" xfId="81"/>
    <cellStyle name="Ввод " xfId="82"/>
    <cellStyle name="Ввод  2" xfId="83"/>
    <cellStyle name="Вывод" xfId="84"/>
    <cellStyle name="Вывод 2" xfId="85"/>
    <cellStyle name="Вычисление" xfId="86"/>
    <cellStyle name="Вычисление 2" xfId="87"/>
    <cellStyle name="Hyperlink" xfId="88"/>
    <cellStyle name="Currency" xfId="89"/>
    <cellStyle name="Currency [0]" xfId="90"/>
    <cellStyle name="Заголовок 1" xfId="91"/>
    <cellStyle name="Заголовок 1 2" xfId="92"/>
    <cellStyle name="Заголовок 2" xfId="93"/>
    <cellStyle name="Заголовок 2 2" xfId="94"/>
    <cellStyle name="Заголовок 3" xfId="95"/>
    <cellStyle name="Заголовок 3 2" xfId="96"/>
    <cellStyle name="Заголовок 4" xfId="97"/>
    <cellStyle name="Заголовок 4 2" xfId="98"/>
    <cellStyle name="Итог" xfId="99"/>
    <cellStyle name="Итог 2" xfId="100"/>
    <cellStyle name="Контрольная ячейка" xfId="101"/>
    <cellStyle name="Контрольная ячейка 2" xfId="102"/>
    <cellStyle name="Название" xfId="103"/>
    <cellStyle name="Название 2" xfId="104"/>
    <cellStyle name="Нейтральный" xfId="105"/>
    <cellStyle name="Нейтральный 2" xfId="106"/>
    <cellStyle name="Обычный 2" xfId="107"/>
    <cellStyle name="Обычный 2 2" xfId="108"/>
    <cellStyle name="Обычный 3" xfId="109"/>
    <cellStyle name="Обычный 5" xfId="110"/>
    <cellStyle name="Обычный 6" xfId="111"/>
    <cellStyle name="Обычный 7" xfId="112"/>
    <cellStyle name="Обычный_№15 содерж дорог" xfId="113"/>
    <cellStyle name="Обычный_№19 Мрот" xfId="114"/>
    <cellStyle name="Обычный_№3 дох по админ" xfId="115"/>
    <cellStyle name="Обычный_№8 дотации" xfId="116"/>
    <cellStyle name="Обычный_адм.ком." xfId="117"/>
    <cellStyle name="Обычный_ДЧБ" xfId="118"/>
    <cellStyle name="Обычный_Лист1" xfId="119"/>
    <cellStyle name="Followed Hyperlink" xfId="120"/>
    <cellStyle name="Плохой" xfId="121"/>
    <cellStyle name="Плохой 2" xfId="122"/>
    <cellStyle name="Пояснение" xfId="123"/>
    <cellStyle name="Пояснение 2" xfId="124"/>
    <cellStyle name="Примечание" xfId="125"/>
    <cellStyle name="Примечание 2" xfId="126"/>
    <cellStyle name="Percent" xfId="127"/>
    <cellStyle name="Связанная ячейка" xfId="128"/>
    <cellStyle name="Связанная ячейка 2" xfId="129"/>
    <cellStyle name="Текст предупреждения" xfId="130"/>
    <cellStyle name="Текст предупреждения 2" xfId="131"/>
    <cellStyle name="Comma" xfId="132"/>
    <cellStyle name="Comma [0]" xfId="133"/>
    <cellStyle name="Финансовый [0] 2" xfId="134"/>
    <cellStyle name="Финансовый [0] 3 3" xfId="135"/>
    <cellStyle name="Финансовый 2" xfId="136"/>
    <cellStyle name="Финансовый 3" xfId="137"/>
    <cellStyle name="Хороший" xfId="138"/>
    <cellStyle name="Хороший 2"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view="pageBreakPreview" zoomScaleSheetLayoutView="100" zoomScalePageLayoutView="0" workbookViewId="0" topLeftCell="A3">
      <selection activeCell="A7" sqref="A7:F7"/>
    </sheetView>
  </sheetViews>
  <sheetFormatPr defaultColWidth="9.140625" defaultRowHeight="15"/>
  <cols>
    <col min="1" max="1" width="5.7109375" style="5" customWidth="1"/>
    <col min="2" max="2" width="29.8515625" style="6" customWidth="1"/>
    <col min="3" max="3" width="44.7109375" style="5" customWidth="1"/>
    <col min="4" max="4" width="17.7109375" style="102" bestFit="1" customWidth="1"/>
    <col min="5" max="5" width="17.7109375" style="5" bestFit="1" customWidth="1"/>
    <col min="6" max="6" width="17.28125" style="5" customWidth="1"/>
    <col min="7" max="7" width="15.28125" style="102" bestFit="1" customWidth="1"/>
    <col min="8" max="16384" width="9.140625" style="5" customWidth="1"/>
  </cols>
  <sheetData>
    <row r="1" spans="5:6" ht="12.75">
      <c r="E1" s="310" t="s">
        <v>18</v>
      </c>
      <c r="F1" s="310"/>
    </row>
    <row r="2" spans="5:6" ht="12.75">
      <c r="E2" s="311" t="s">
        <v>1170</v>
      </c>
      <c r="F2" s="311"/>
    </row>
    <row r="3" spans="5:6" ht="12.75">
      <c r="E3" s="311" t="s">
        <v>332</v>
      </c>
      <c r="F3" s="311"/>
    </row>
    <row r="4" spans="5:6" ht="12.75">
      <c r="E4" s="312" t="s">
        <v>1797</v>
      </c>
      <c r="F4" s="312"/>
    </row>
    <row r="5" spans="5:6" ht="12.75">
      <c r="E5" s="103"/>
      <c r="F5" s="103"/>
    </row>
    <row r="7" spans="1:6" ht="27.75" customHeight="1">
      <c r="A7" s="306" t="s">
        <v>1971</v>
      </c>
      <c r="B7" s="307"/>
      <c r="C7" s="307"/>
      <c r="D7" s="307"/>
      <c r="E7" s="307"/>
      <c r="F7" s="307"/>
    </row>
    <row r="9" ht="12.75">
      <c r="F9" s="54" t="s">
        <v>291</v>
      </c>
    </row>
    <row r="10" spans="1:7" s="106" customFormat="1" ht="56.25" customHeight="1">
      <c r="A10" s="104" t="s">
        <v>741</v>
      </c>
      <c r="B10" s="104" t="s">
        <v>313</v>
      </c>
      <c r="C10" s="104" t="s">
        <v>292</v>
      </c>
      <c r="D10" s="101" t="s">
        <v>1590</v>
      </c>
      <c r="E10" s="101" t="s">
        <v>1591</v>
      </c>
      <c r="F10" s="101" t="s">
        <v>1592</v>
      </c>
      <c r="G10" s="105"/>
    </row>
    <row r="11" spans="1:6" ht="12.75">
      <c r="A11" s="3"/>
      <c r="B11" s="4">
        <v>1</v>
      </c>
      <c r="C11" s="4">
        <v>2</v>
      </c>
      <c r="D11" s="4">
        <v>3</v>
      </c>
      <c r="E11" s="4">
        <v>4</v>
      </c>
      <c r="F11" s="4">
        <v>5</v>
      </c>
    </row>
    <row r="12" spans="1:6" ht="36" customHeight="1">
      <c r="A12" s="107">
        <v>1</v>
      </c>
      <c r="B12" s="108" t="s">
        <v>457</v>
      </c>
      <c r="C12" s="109" t="s">
        <v>456</v>
      </c>
      <c r="D12" s="9">
        <f>D13</f>
        <v>0</v>
      </c>
      <c r="E12" s="9">
        <f>E13</f>
        <v>5918833.720000029</v>
      </c>
      <c r="F12" s="9">
        <f>F13</f>
        <v>3862422.0500000715</v>
      </c>
    </row>
    <row r="13" spans="1:6" ht="26.25">
      <c r="A13" s="107">
        <v>2</v>
      </c>
      <c r="B13" s="107" t="s">
        <v>49</v>
      </c>
      <c r="C13" s="109" t="s">
        <v>412</v>
      </c>
      <c r="D13" s="110">
        <f>D21+D17</f>
        <v>0</v>
      </c>
      <c r="E13" s="110">
        <f>E21+E17</f>
        <v>5918833.720000029</v>
      </c>
      <c r="F13" s="110">
        <f>F21+F17</f>
        <v>3862422.0500000715</v>
      </c>
    </row>
    <row r="14" spans="1:6" ht="12.75">
      <c r="A14" s="107">
        <v>3</v>
      </c>
      <c r="B14" s="107" t="s">
        <v>50</v>
      </c>
      <c r="C14" s="109" t="s">
        <v>735</v>
      </c>
      <c r="D14" s="110">
        <f aca="true" t="shared" si="0" ref="D14:E16">D15</f>
        <v>-682763150</v>
      </c>
      <c r="E14" s="110">
        <f t="shared" si="0"/>
        <v>-796974635.06</v>
      </c>
      <c r="F14" s="110">
        <f>F15</f>
        <v>-793106812.28</v>
      </c>
    </row>
    <row r="15" spans="1:8" ht="12.75">
      <c r="A15" s="107">
        <v>4</v>
      </c>
      <c r="B15" s="107" t="s">
        <v>51</v>
      </c>
      <c r="C15" s="109" t="s">
        <v>310</v>
      </c>
      <c r="D15" s="110">
        <f t="shared" si="0"/>
        <v>-682763150</v>
      </c>
      <c r="E15" s="110">
        <f t="shared" si="0"/>
        <v>-796974635.06</v>
      </c>
      <c r="F15" s="110">
        <f>F16</f>
        <v>-793106812.28</v>
      </c>
      <c r="G15" s="111"/>
      <c r="H15" s="30"/>
    </row>
    <row r="16" spans="1:6" ht="26.25">
      <c r="A16" s="107">
        <v>5</v>
      </c>
      <c r="B16" s="107" t="s">
        <v>52</v>
      </c>
      <c r="C16" s="109" t="s">
        <v>616</v>
      </c>
      <c r="D16" s="110">
        <f t="shared" si="0"/>
        <v>-682763150</v>
      </c>
      <c r="E16" s="110">
        <f t="shared" si="0"/>
        <v>-796974635.06</v>
      </c>
      <c r="F16" s="110">
        <f>F17</f>
        <v>-793106812.28</v>
      </c>
    </row>
    <row r="17" spans="1:6" ht="26.25">
      <c r="A17" s="107">
        <v>6</v>
      </c>
      <c r="B17" s="107" t="s">
        <v>0</v>
      </c>
      <c r="C17" s="109" t="s">
        <v>738</v>
      </c>
      <c r="D17" s="110">
        <v>-682763150</v>
      </c>
      <c r="E17" s="110">
        <v>-796974635.06</v>
      </c>
      <c r="F17" s="110">
        <v>-793106812.28</v>
      </c>
    </row>
    <row r="18" spans="1:10" ht="12.75">
      <c r="A18" s="107">
        <v>7</v>
      </c>
      <c r="B18" s="107" t="s">
        <v>1</v>
      </c>
      <c r="C18" s="109" t="s">
        <v>658</v>
      </c>
      <c r="D18" s="110">
        <f aca="true" t="shared" si="1" ref="D18:F19">D19</f>
        <v>682763150</v>
      </c>
      <c r="E18" s="110">
        <f t="shared" si="1"/>
        <v>802893468.78</v>
      </c>
      <c r="F18" s="110">
        <f t="shared" si="1"/>
        <v>796969234.33</v>
      </c>
      <c r="G18" s="111"/>
      <c r="H18" s="30"/>
      <c r="I18" s="30"/>
      <c r="J18" s="30"/>
    </row>
    <row r="19" spans="1:6" ht="12.75">
      <c r="A19" s="107">
        <v>8</v>
      </c>
      <c r="B19" s="107" t="s">
        <v>2</v>
      </c>
      <c r="C19" s="109" t="s">
        <v>659</v>
      </c>
      <c r="D19" s="110">
        <f t="shared" si="1"/>
        <v>682763150</v>
      </c>
      <c r="E19" s="110">
        <f t="shared" si="1"/>
        <v>802893468.78</v>
      </c>
      <c r="F19" s="110">
        <f t="shared" si="1"/>
        <v>796969234.33</v>
      </c>
    </row>
    <row r="20" spans="1:6" ht="26.25">
      <c r="A20" s="107">
        <v>9</v>
      </c>
      <c r="B20" s="107" t="s">
        <v>23</v>
      </c>
      <c r="C20" s="109" t="s">
        <v>640</v>
      </c>
      <c r="D20" s="110">
        <f>D21</f>
        <v>682763150</v>
      </c>
      <c r="E20" s="110">
        <f>E21</f>
        <v>802893468.78</v>
      </c>
      <c r="F20" s="110">
        <f>F21</f>
        <v>796969234.33</v>
      </c>
    </row>
    <row r="21" spans="1:6" ht="26.25">
      <c r="A21" s="107">
        <v>10</v>
      </c>
      <c r="B21" s="107" t="s">
        <v>405</v>
      </c>
      <c r="C21" s="109" t="s">
        <v>737</v>
      </c>
      <c r="D21" s="110">
        <f>'№4 функц '!D54</f>
        <v>682763150</v>
      </c>
      <c r="E21" s="110">
        <f>'№4 функц '!E54</f>
        <v>802893468.78</v>
      </c>
      <c r="F21" s="110">
        <f>'№4 функц '!F54</f>
        <v>796969234.33</v>
      </c>
    </row>
    <row r="22" spans="1:6" ht="12.75">
      <c r="A22" s="107">
        <v>11</v>
      </c>
      <c r="B22" s="308" t="s">
        <v>1756</v>
      </c>
      <c r="C22" s="309"/>
      <c r="D22" s="112">
        <f>D12</f>
        <v>0</v>
      </c>
      <c r="E22" s="112">
        <f>E12</f>
        <v>5918833.720000029</v>
      </c>
      <c r="F22" s="112">
        <f>F12</f>
        <v>3862422.0500000715</v>
      </c>
    </row>
    <row r="25" ht="12.75">
      <c r="E25" s="102"/>
    </row>
  </sheetData>
  <sheetProtection/>
  <mergeCells count="6">
    <mergeCell ref="A7:F7"/>
    <mergeCell ref="B22:C22"/>
    <mergeCell ref="E1:F1"/>
    <mergeCell ref="E2:F2"/>
    <mergeCell ref="E3:F3"/>
    <mergeCell ref="E4:F4"/>
  </mergeCells>
  <printOptions/>
  <pageMargins left="0.7874015748031497" right="0.3937007874015748" top="0.3937007874015748" bottom="0.3937007874015748"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24"/>
  <sheetViews>
    <sheetView view="pageBreakPreview" zoomScale="75" zoomScaleSheetLayoutView="75" zoomScalePageLayoutView="0" workbookViewId="0" topLeftCell="A1">
      <selection activeCell="A9" sqref="A9:F24"/>
    </sheetView>
  </sheetViews>
  <sheetFormatPr defaultColWidth="9.00390625" defaultRowHeight="15"/>
  <cols>
    <col min="1" max="1" width="6.00390625" style="5" customWidth="1"/>
    <col min="2" max="2" width="47.57421875" style="5" customWidth="1"/>
    <col min="3" max="3" width="16.7109375" style="5" customWidth="1"/>
    <col min="4" max="4" width="15.28125" style="5" customWidth="1"/>
    <col min="5" max="5" width="17.28125" style="5" customWidth="1"/>
    <col min="6" max="6" width="11.140625" style="37" customWidth="1"/>
    <col min="7" max="7" width="11.28125" style="37" customWidth="1"/>
    <col min="8" max="8" width="13.7109375" style="37" bestFit="1" customWidth="1"/>
    <col min="9" max="9" width="12.7109375" style="37" bestFit="1" customWidth="1"/>
    <col min="10" max="10" width="13.140625" style="37" bestFit="1" customWidth="1"/>
    <col min="11" max="11" width="9.8515625" style="37" bestFit="1" customWidth="1"/>
    <col min="12" max="12" width="16.00390625" style="37" bestFit="1" customWidth="1"/>
    <col min="13" max="13" width="15.7109375" style="37" bestFit="1" customWidth="1"/>
    <col min="14" max="14" width="13.28125" style="37" customWidth="1"/>
    <col min="15" max="15" width="10.00390625" style="37" bestFit="1" customWidth="1"/>
    <col min="16" max="16" width="16.7109375" style="37" customWidth="1"/>
    <col min="17" max="16384" width="9.00390625" style="37" customWidth="1"/>
  </cols>
  <sheetData>
    <row r="1" ht="12.75">
      <c r="F1" s="216" t="s">
        <v>1224</v>
      </c>
    </row>
    <row r="2" ht="12.75">
      <c r="F2" s="54" t="s">
        <v>1416</v>
      </c>
    </row>
    <row r="3" spans="5:6" ht="12.75">
      <c r="E3" s="311" t="s">
        <v>332</v>
      </c>
      <c r="F3" s="311"/>
    </row>
    <row r="4" spans="5:6" ht="12.75">
      <c r="E4" s="366" t="s">
        <v>1809</v>
      </c>
      <c r="F4" s="366"/>
    </row>
    <row r="5" ht="12.75">
      <c r="F5" s="5"/>
    </row>
    <row r="6" spans="1:6" ht="51.75" customHeight="1">
      <c r="A6" s="367" t="s">
        <v>1811</v>
      </c>
      <c r="B6" s="367"/>
      <c r="C6" s="367"/>
      <c r="D6" s="367"/>
      <c r="E6" s="367"/>
      <c r="F6" s="367"/>
    </row>
    <row r="7" spans="1:6" ht="12.75">
      <c r="A7" s="17"/>
      <c r="B7" s="17"/>
      <c r="C7" s="17"/>
      <c r="D7" s="17"/>
      <c r="E7" s="17"/>
      <c r="F7" s="17"/>
    </row>
    <row r="8" spans="1:6" ht="12.75">
      <c r="A8" s="17"/>
      <c r="B8" s="17"/>
      <c r="C8" s="17"/>
      <c r="D8" s="17"/>
      <c r="E8" s="17"/>
      <c r="F8" s="38" t="s">
        <v>291</v>
      </c>
    </row>
    <row r="9" spans="1:6" s="296" customFormat="1" ht="52.5">
      <c r="A9" s="104" t="s">
        <v>741</v>
      </c>
      <c r="B9" s="104" t="s">
        <v>384</v>
      </c>
      <c r="C9" s="295" t="s">
        <v>1590</v>
      </c>
      <c r="D9" s="295" t="s">
        <v>1750</v>
      </c>
      <c r="E9" s="295" t="s">
        <v>1592</v>
      </c>
      <c r="F9" s="295" t="s">
        <v>1727</v>
      </c>
    </row>
    <row r="10" spans="1:6" ht="12.75">
      <c r="A10" s="20"/>
      <c r="B10" s="20">
        <v>1</v>
      </c>
      <c r="C10" s="20">
        <v>2</v>
      </c>
      <c r="D10" s="20">
        <v>3</v>
      </c>
      <c r="E10" s="20">
        <v>4</v>
      </c>
      <c r="F10" s="20">
        <v>5</v>
      </c>
    </row>
    <row r="11" spans="1:6" ht="12.75">
      <c r="A11" s="4">
        <v>1</v>
      </c>
      <c r="B11" s="21" t="s">
        <v>1217</v>
      </c>
      <c r="C11" s="253">
        <v>4084235</v>
      </c>
      <c r="D11" s="253">
        <v>4697951</v>
      </c>
      <c r="E11" s="253">
        <v>4697951</v>
      </c>
      <c r="F11" s="254">
        <f>E11/D11</f>
        <v>1</v>
      </c>
    </row>
    <row r="12" spans="1:6" ht="12.75">
      <c r="A12" s="4">
        <v>2</v>
      </c>
      <c r="B12" s="21" t="s">
        <v>668</v>
      </c>
      <c r="C12" s="253">
        <v>9480376</v>
      </c>
      <c r="D12" s="253">
        <v>9990197</v>
      </c>
      <c r="E12" s="253">
        <v>9990197</v>
      </c>
      <c r="F12" s="254">
        <f aca="true" t="shared" si="0" ref="F12:F24">E12/D12</f>
        <v>1</v>
      </c>
    </row>
    <row r="13" spans="1:6" ht="12.75">
      <c r="A13" s="4">
        <v>3</v>
      </c>
      <c r="B13" s="21" t="s">
        <v>844</v>
      </c>
      <c r="C13" s="253">
        <v>131571</v>
      </c>
      <c r="D13" s="253">
        <v>568029</v>
      </c>
      <c r="E13" s="253">
        <v>568029</v>
      </c>
      <c r="F13" s="254">
        <f t="shared" si="0"/>
        <v>1</v>
      </c>
    </row>
    <row r="14" spans="1:6" ht="12.75">
      <c r="A14" s="4">
        <v>4</v>
      </c>
      <c r="B14" s="21" t="s">
        <v>621</v>
      </c>
      <c r="C14" s="253">
        <v>7762635</v>
      </c>
      <c r="D14" s="253">
        <v>7761682</v>
      </c>
      <c r="E14" s="253">
        <v>7761682</v>
      </c>
      <c r="F14" s="254">
        <f t="shared" si="0"/>
        <v>1</v>
      </c>
    </row>
    <row r="15" spans="1:6" ht="12.75">
      <c r="A15" s="4">
        <v>5</v>
      </c>
      <c r="B15" s="21" t="s">
        <v>1218</v>
      </c>
      <c r="C15" s="253">
        <v>1355955</v>
      </c>
      <c r="D15" s="253">
        <v>1325708</v>
      </c>
      <c r="E15" s="253">
        <v>1325708</v>
      </c>
      <c r="F15" s="254">
        <f t="shared" si="0"/>
        <v>1</v>
      </c>
    </row>
    <row r="16" spans="1:6" ht="12.75">
      <c r="A16" s="4">
        <v>6</v>
      </c>
      <c r="B16" s="22" t="s">
        <v>165</v>
      </c>
      <c r="C16" s="253">
        <v>21235176</v>
      </c>
      <c r="D16" s="253">
        <v>21171646</v>
      </c>
      <c r="E16" s="253">
        <v>21171646</v>
      </c>
      <c r="F16" s="254">
        <f t="shared" si="0"/>
        <v>1</v>
      </c>
    </row>
    <row r="17" spans="1:6" ht="12.75">
      <c r="A17" s="4">
        <v>7</v>
      </c>
      <c r="B17" s="21" t="s">
        <v>24</v>
      </c>
      <c r="C17" s="253">
        <v>5171209</v>
      </c>
      <c r="D17" s="253">
        <v>5394275</v>
      </c>
      <c r="E17" s="253">
        <v>5394275</v>
      </c>
      <c r="F17" s="254">
        <f t="shared" si="0"/>
        <v>1</v>
      </c>
    </row>
    <row r="18" spans="1:6" ht="12.75">
      <c r="A18" s="4">
        <v>8</v>
      </c>
      <c r="B18" s="21" t="s">
        <v>1219</v>
      </c>
      <c r="C18" s="253">
        <v>7702505</v>
      </c>
      <c r="D18" s="253">
        <v>7755845</v>
      </c>
      <c r="E18" s="253">
        <v>7755845</v>
      </c>
      <c r="F18" s="254">
        <f t="shared" si="0"/>
        <v>1</v>
      </c>
    </row>
    <row r="19" spans="1:6" ht="12.75">
      <c r="A19" s="4">
        <v>9</v>
      </c>
      <c r="B19" s="21" t="s">
        <v>1220</v>
      </c>
      <c r="C19" s="253">
        <v>4554180</v>
      </c>
      <c r="D19" s="253">
        <v>5136301</v>
      </c>
      <c r="E19" s="253">
        <v>5136301</v>
      </c>
      <c r="F19" s="254">
        <f t="shared" si="0"/>
        <v>1</v>
      </c>
    </row>
    <row r="20" spans="1:6" ht="12.75">
      <c r="A20" s="4">
        <v>10</v>
      </c>
      <c r="B20" s="21" t="s">
        <v>622</v>
      </c>
      <c r="C20" s="253">
        <v>6067157</v>
      </c>
      <c r="D20" s="253">
        <v>6010220</v>
      </c>
      <c r="E20" s="253">
        <v>6010220</v>
      </c>
      <c r="F20" s="254">
        <f t="shared" si="0"/>
        <v>1</v>
      </c>
    </row>
    <row r="21" spans="1:6" ht="12.75">
      <c r="A21" s="4">
        <v>11</v>
      </c>
      <c r="B21" s="21" t="s">
        <v>1221</v>
      </c>
      <c r="C21" s="253">
        <v>5877911</v>
      </c>
      <c r="D21" s="253">
        <v>6076516</v>
      </c>
      <c r="E21" s="253">
        <v>6076516</v>
      </c>
      <c r="F21" s="254">
        <f t="shared" si="0"/>
        <v>1</v>
      </c>
    </row>
    <row r="22" spans="1:6" ht="12.75">
      <c r="A22" s="4">
        <v>12</v>
      </c>
      <c r="B22" s="21" t="s">
        <v>1222</v>
      </c>
      <c r="C22" s="253">
        <v>8636542</v>
      </c>
      <c r="D22" s="253">
        <v>8806189</v>
      </c>
      <c r="E22" s="253">
        <v>8806189</v>
      </c>
      <c r="F22" s="254">
        <f t="shared" si="0"/>
        <v>1</v>
      </c>
    </row>
    <row r="23" spans="1:6" ht="12.75">
      <c r="A23" s="4">
        <v>13</v>
      </c>
      <c r="B23" s="21" t="s">
        <v>1223</v>
      </c>
      <c r="C23" s="253">
        <v>5686948</v>
      </c>
      <c r="D23" s="253">
        <v>5825667</v>
      </c>
      <c r="E23" s="253">
        <v>5825667</v>
      </c>
      <c r="F23" s="254">
        <f t="shared" si="0"/>
        <v>1</v>
      </c>
    </row>
    <row r="24" spans="1:6" ht="12.75">
      <c r="A24" s="368" t="s">
        <v>169</v>
      </c>
      <c r="B24" s="369"/>
      <c r="C24" s="23">
        <f>SUM(C11:C23)</f>
        <v>87746400</v>
      </c>
      <c r="D24" s="23">
        <f>SUM(D11:D23)</f>
        <v>90520226</v>
      </c>
      <c r="E24" s="23">
        <f>SUM(E11:E23)</f>
        <v>90520226</v>
      </c>
      <c r="F24" s="255">
        <f t="shared" si="0"/>
        <v>1</v>
      </c>
    </row>
  </sheetData>
  <sheetProtection/>
  <mergeCells count="4">
    <mergeCell ref="E3:F3"/>
    <mergeCell ref="E4:F4"/>
    <mergeCell ref="A6:F6"/>
    <mergeCell ref="A24:B24"/>
  </mergeCells>
  <printOptions/>
  <pageMargins left="0.7874015748031497" right="0.3937007874015748" top="0.1968503937007874" bottom="0.1968503937007874" header="0.31496062992125984" footer="0.31496062992125984"/>
  <pageSetup horizontalDpi="600" verticalDpi="600" orientation="portrait"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F17"/>
  <sheetViews>
    <sheetView view="pageBreakPreview" zoomScale="60" zoomScalePageLayoutView="0" workbookViewId="0" topLeftCell="A1">
      <selection activeCell="A10" sqref="A10:F17"/>
    </sheetView>
  </sheetViews>
  <sheetFormatPr defaultColWidth="9.00390625" defaultRowHeight="15"/>
  <cols>
    <col min="1" max="1" width="6.00390625" style="5" customWidth="1"/>
    <col min="2" max="2" width="63.7109375" style="5" customWidth="1"/>
    <col min="3" max="3" width="13.7109375" style="5" customWidth="1"/>
    <col min="4" max="4" width="14.00390625" style="5" customWidth="1"/>
    <col min="5" max="5" width="15.140625" style="5" customWidth="1"/>
    <col min="6" max="6" width="14.28125" style="5" customWidth="1"/>
    <col min="7" max="16384" width="9.00390625" style="37" customWidth="1"/>
  </cols>
  <sheetData>
    <row r="1" spans="2:6" ht="12.75">
      <c r="B1" s="216"/>
      <c r="C1" s="370" t="s">
        <v>1350</v>
      </c>
      <c r="D1" s="370"/>
      <c r="E1" s="370"/>
      <c r="F1" s="370"/>
    </row>
    <row r="2" spans="2:6" ht="12.75">
      <c r="B2" s="54"/>
      <c r="C2" s="54"/>
      <c r="D2" s="54"/>
      <c r="E2" s="371" t="s">
        <v>1416</v>
      </c>
      <c r="F2" s="371"/>
    </row>
    <row r="3" spans="2:6" ht="12.75">
      <c r="B3" s="54"/>
      <c r="C3" s="371" t="s">
        <v>332</v>
      </c>
      <c r="D3" s="371"/>
      <c r="E3" s="371"/>
      <c r="F3" s="371"/>
    </row>
    <row r="4" spans="2:6" ht="12.75">
      <c r="B4" s="54"/>
      <c r="C4" s="312" t="s">
        <v>1809</v>
      </c>
      <c r="D4" s="312"/>
      <c r="E4" s="312"/>
      <c r="F4" s="312"/>
    </row>
    <row r="7" spans="1:6" ht="84" customHeight="1">
      <c r="A7" s="372" t="s">
        <v>1826</v>
      </c>
      <c r="B7" s="372"/>
      <c r="C7" s="372"/>
      <c r="D7" s="372"/>
      <c r="E7" s="372"/>
      <c r="F7" s="372"/>
    </row>
    <row r="8" spans="1:6" ht="12.75">
      <c r="A8" s="17"/>
      <c r="B8" s="17"/>
      <c r="C8" s="17"/>
      <c r="D8" s="17"/>
      <c r="E8" s="17"/>
      <c r="F8" s="17"/>
    </row>
    <row r="9" spans="1:6" ht="12.75">
      <c r="A9" s="17"/>
      <c r="B9" s="17"/>
      <c r="C9" s="17"/>
      <c r="D9" s="17"/>
      <c r="E9" s="17"/>
      <c r="F9" s="18" t="s">
        <v>291</v>
      </c>
    </row>
    <row r="10" spans="1:6" s="296" customFormat="1" ht="52.5">
      <c r="A10" s="104" t="s">
        <v>741</v>
      </c>
      <c r="B10" s="104" t="s">
        <v>384</v>
      </c>
      <c r="C10" s="264" t="s">
        <v>1590</v>
      </c>
      <c r="D10" s="264" t="s">
        <v>1750</v>
      </c>
      <c r="E10" s="264" t="s">
        <v>1592</v>
      </c>
      <c r="F10" s="264" t="s">
        <v>1727</v>
      </c>
    </row>
    <row r="11" spans="1:6" ht="12.75">
      <c r="A11" s="20"/>
      <c r="B11" s="20">
        <v>1</v>
      </c>
      <c r="C11" s="176">
        <v>2</v>
      </c>
      <c r="D11" s="176">
        <v>3</v>
      </c>
      <c r="E11" s="176">
        <v>4</v>
      </c>
      <c r="F11" s="176">
        <v>5</v>
      </c>
    </row>
    <row r="12" spans="1:6" ht="12.75">
      <c r="A12" s="20">
        <v>1</v>
      </c>
      <c r="B12" s="45" t="s">
        <v>668</v>
      </c>
      <c r="C12" s="256">
        <v>15140</v>
      </c>
      <c r="D12" s="256">
        <v>15140</v>
      </c>
      <c r="E12" s="256">
        <v>15140</v>
      </c>
      <c r="F12" s="165">
        <f aca="true" t="shared" si="0" ref="F12:F17">E12/D12</f>
        <v>1</v>
      </c>
    </row>
    <row r="13" spans="1:6" ht="12.75">
      <c r="A13" s="4">
        <v>2</v>
      </c>
      <c r="B13" s="21" t="s">
        <v>844</v>
      </c>
      <c r="C13" s="253">
        <v>41635</v>
      </c>
      <c r="D13" s="253">
        <v>41635</v>
      </c>
      <c r="E13" s="253">
        <v>41635</v>
      </c>
      <c r="F13" s="165">
        <f t="shared" si="0"/>
        <v>1</v>
      </c>
    </row>
    <row r="14" spans="1:6" ht="12.75">
      <c r="A14" s="4">
        <v>3</v>
      </c>
      <c r="B14" s="22" t="s">
        <v>165</v>
      </c>
      <c r="C14" s="253">
        <v>68130</v>
      </c>
      <c r="D14" s="253">
        <v>71915</v>
      </c>
      <c r="E14" s="253">
        <v>71915</v>
      </c>
      <c r="F14" s="165">
        <f t="shared" si="0"/>
        <v>1</v>
      </c>
    </row>
    <row r="15" spans="1:6" ht="12.75">
      <c r="A15" s="4">
        <v>4</v>
      </c>
      <c r="B15" s="21" t="s">
        <v>24</v>
      </c>
      <c r="C15" s="253">
        <v>18925</v>
      </c>
      <c r="D15" s="253">
        <v>15140</v>
      </c>
      <c r="E15" s="253">
        <v>15140</v>
      </c>
      <c r="F15" s="165">
        <f t="shared" si="0"/>
        <v>1</v>
      </c>
    </row>
    <row r="16" spans="1:6" ht="12.75">
      <c r="A16" s="4">
        <v>5</v>
      </c>
      <c r="B16" s="21" t="s">
        <v>1220</v>
      </c>
      <c r="C16" s="253">
        <v>7570</v>
      </c>
      <c r="D16" s="253">
        <v>7570</v>
      </c>
      <c r="E16" s="253">
        <v>7570</v>
      </c>
      <c r="F16" s="165">
        <f t="shared" si="0"/>
        <v>1</v>
      </c>
    </row>
    <row r="17" spans="1:6" ht="12.75">
      <c r="A17" s="368" t="s">
        <v>169</v>
      </c>
      <c r="B17" s="369"/>
      <c r="C17" s="23">
        <f>SUM(C12:C16)</f>
        <v>151400</v>
      </c>
      <c r="D17" s="23">
        <f>SUM(D12:D16)</f>
        <v>151400</v>
      </c>
      <c r="E17" s="23">
        <f>SUM(E12:E16)</f>
        <v>151400</v>
      </c>
      <c r="F17" s="168">
        <f t="shared" si="0"/>
        <v>1</v>
      </c>
    </row>
  </sheetData>
  <sheetProtection/>
  <mergeCells count="6">
    <mergeCell ref="C1:F1"/>
    <mergeCell ref="E2:F2"/>
    <mergeCell ref="C3:F3"/>
    <mergeCell ref="C4:F4"/>
    <mergeCell ref="A7:F7"/>
    <mergeCell ref="A17:B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F24"/>
  <sheetViews>
    <sheetView view="pageBreakPreview" zoomScale="75" zoomScaleSheetLayoutView="75" zoomScalePageLayoutView="0" workbookViewId="0" topLeftCell="A1">
      <selection activeCell="A9" sqref="A9:F24"/>
    </sheetView>
  </sheetViews>
  <sheetFormatPr defaultColWidth="9.00390625" defaultRowHeight="15"/>
  <cols>
    <col min="1" max="1" width="9.00390625" style="40" customWidth="1"/>
    <col min="2" max="2" width="30.28125" style="40" customWidth="1"/>
    <col min="3" max="4" width="11.140625" style="40" customWidth="1"/>
    <col min="5" max="5" width="13.7109375" style="40" customWidth="1"/>
    <col min="6" max="7" width="12.7109375" style="40" customWidth="1"/>
    <col min="8" max="16384" width="9.00390625" style="40" customWidth="1"/>
  </cols>
  <sheetData>
    <row r="1" spans="1:6" ht="12.75">
      <c r="A1" s="53"/>
      <c r="B1" s="30"/>
      <c r="C1" s="30"/>
      <c r="D1" s="53"/>
      <c r="E1" s="310" t="s">
        <v>1230</v>
      </c>
      <c r="F1" s="310"/>
    </row>
    <row r="2" spans="1:6" ht="12.75">
      <c r="A2" s="53"/>
      <c r="B2" s="5"/>
      <c r="C2" s="5"/>
      <c r="D2" s="53"/>
      <c r="E2" s="311" t="s">
        <v>1416</v>
      </c>
      <c r="F2" s="311"/>
    </row>
    <row r="3" spans="1:6" ht="12.75">
      <c r="A3" s="5"/>
      <c r="B3" s="5"/>
      <c r="C3" s="5"/>
      <c r="D3" s="311" t="s">
        <v>332</v>
      </c>
      <c r="E3" s="311"/>
      <c r="F3" s="311"/>
    </row>
    <row r="4" spans="1:6" ht="12.75">
      <c r="A4" s="55"/>
      <c r="B4" s="55"/>
      <c r="C4" s="55"/>
      <c r="D4" s="373" t="s">
        <v>1809</v>
      </c>
      <c r="E4" s="373"/>
      <c r="F4" s="373"/>
    </row>
    <row r="5" spans="1:6" ht="13.5">
      <c r="A5" s="53"/>
      <c r="B5" s="53"/>
      <c r="C5" s="53"/>
      <c r="D5" s="174"/>
      <c r="E5" s="174"/>
      <c r="F5" s="174"/>
    </row>
    <row r="6" spans="1:6" ht="66" customHeight="1">
      <c r="A6" s="372" t="s">
        <v>1819</v>
      </c>
      <c r="B6" s="372"/>
      <c r="C6" s="372"/>
      <c r="D6" s="372"/>
      <c r="E6" s="372"/>
      <c r="F6" s="372"/>
    </row>
    <row r="7" spans="1:6" ht="13.5">
      <c r="A7" s="17"/>
      <c r="B7" s="17"/>
      <c r="C7" s="17"/>
      <c r="D7" s="174"/>
      <c r="E7" s="174"/>
      <c r="F7" s="174"/>
    </row>
    <row r="8" spans="1:6" ht="12.75">
      <c r="A8" s="17"/>
      <c r="B8" s="17"/>
      <c r="C8" s="18"/>
      <c r="D8" s="38"/>
      <c r="E8" s="38"/>
      <c r="F8" s="182" t="s">
        <v>291</v>
      </c>
    </row>
    <row r="9" spans="1:6" s="297" customFormat="1" ht="52.5">
      <c r="A9" s="170" t="s">
        <v>741</v>
      </c>
      <c r="B9" s="170" t="s">
        <v>384</v>
      </c>
      <c r="C9" s="264" t="s">
        <v>1590</v>
      </c>
      <c r="D9" s="264" t="s">
        <v>1750</v>
      </c>
      <c r="E9" s="264" t="s">
        <v>1592</v>
      </c>
      <c r="F9" s="264" t="s">
        <v>1727</v>
      </c>
    </row>
    <row r="10" spans="1:6" ht="12.75">
      <c r="A10" s="20"/>
      <c r="B10" s="20">
        <v>1</v>
      </c>
      <c r="C10" s="176">
        <v>2</v>
      </c>
      <c r="D10" s="176">
        <v>3</v>
      </c>
      <c r="E10" s="176">
        <v>4</v>
      </c>
      <c r="F10" s="176">
        <v>5</v>
      </c>
    </row>
    <row r="11" spans="1:6" ht="12.75">
      <c r="A11" s="4">
        <v>1</v>
      </c>
      <c r="B11" s="21" t="s">
        <v>1217</v>
      </c>
      <c r="C11" s="49">
        <v>24400</v>
      </c>
      <c r="D11" s="49">
        <v>25684</v>
      </c>
      <c r="E11" s="49">
        <v>25684</v>
      </c>
      <c r="F11" s="165">
        <f aca="true" t="shared" si="0" ref="F11:F24">E11/D11</f>
        <v>1</v>
      </c>
    </row>
    <row r="12" spans="1:6" ht="12.75">
      <c r="A12" s="44">
        <v>2</v>
      </c>
      <c r="B12" s="45" t="s">
        <v>668</v>
      </c>
      <c r="C12" s="49">
        <v>60400</v>
      </c>
      <c r="D12" s="49">
        <v>63579</v>
      </c>
      <c r="E12" s="49">
        <v>63579</v>
      </c>
      <c r="F12" s="165">
        <f t="shared" si="0"/>
        <v>1</v>
      </c>
    </row>
    <row r="13" spans="1:6" ht="12.75">
      <c r="A13" s="44">
        <v>3</v>
      </c>
      <c r="B13" s="45" t="s">
        <v>844</v>
      </c>
      <c r="C13" s="49">
        <v>105300</v>
      </c>
      <c r="D13" s="49">
        <v>110842</v>
      </c>
      <c r="E13" s="49">
        <v>110842</v>
      </c>
      <c r="F13" s="165">
        <f t="shared" si="0"/>
        <v>1</v>
      </c>
    </row>
    <row r="14" spans="1:6" ht="12.75">
      <c r="A14" s="44">
        <v>4</v>
      </c>
      <c r="B14" s="45" t="s">
        <v>621</v>
      </c>
      <c r="C14" s="49">
        <v>18100</v>
      </c>
      <c r="D14" s="49">
        <v>19053</v>
      </c>
      <c r="E14" s="49">
        <v>19053</v>
      </c>
      <c r="F14" s="165">
        <f t="shared" si="0"/>
        <v>1</v>
      </c>
    </row>
    <row r="15" spans="1:6" ht="12.75">
      <c r="A15" s="44">
        <v>5</v>
      </c>
      <c r="B15" s="45" t="s">
        <v>1218</v>
      </c>
      <c r="C15" s="49">
        <v>4700</v>
      </c>
      <c r="D15" s="49">
        <v>4947</v>
      </c>
      <c r="E15" s="49">
        <v>4947</v>
      </c>
      <c r="F15" s="165">
        <f t="shared" si="0"/>
        <v>1</v>
      </c>
    </row>
    <row r="16" spans="1:6" ht="12.75">
      <c r="A16" s="44">
        <v>6</v>
      </c>
      <c r="B16" s="46" t="s">
        <v>165</v>
      </c>
      <c r="C16" s="50">
        <v>295300</v>
      </c>
      <c r="D16" s="50">
        <v>310842</v>
      </c>
      <c r="E16" s="50">
        <v>310842</v>
      </c>
      <c r="F16" s="165">
        <f t="shared" si="0"/>
        <v>1</v>
      </c>
    </row>
    <row r="17" spans="1:6" ht="12.75">
      <c r="A17" s="44">
        <v>7</v>
      </c>
      <c r="B17" s="45" t="s">
        <v>24</v>
      </c>
      <c r="C17" s="49">
        <v>62300</v>
      </c>
      <c r="D17" s="49">
        <v>65579</v>
      </c>
      <c r="E17" s="49">
        <v>65579</v>
      </c>
      <c r="F17" s="165">
        <f t="shared" si="0"/>
        <v>1</v>
      </c>
    </row>
    <row r="18" spans="1:6" ht="12.75">
      <c r="A18" s="4">
        <v>8</v>
      </c>
      <c r="B18" s="21" t="s">
        <v>1219</v>
      </c>
      <c r="C18" s="49">
        <v>76100</v>
      </c>
      <c r="D18" s="49">
        <v>80105</v>
      </c>
      <c r="E18" s="49">
        <v>80105</v>
      </c>
      <c r="F18" s="165">
        <f t="shared" si="0"/>
        <v>1</v>
      </c>
    </row>
    <row r="19" spans="1:6" ht="12.75">
      <c r="A19" s="4">
        <v>9</v>
      </c>
      <c r="B19" s="21" t="s">
        <v>1220</v>
      </c>
      <c r="C19" s="49">
        <v>16700</v>
      </c>
      <c r="D19" s="49">
        <v>17579</v>
      </c>
      <c r="E19" s="49">
        <v>17579</v>
      </c>
      <c r="F19" s="165">
        <f t="shared" si="0"/>
        <v>1</v>
      </c>
    </row>
    <row r="20" spans="1:6" ht="12.75">
      <c r="A20" s="4">
        <v>10</v>
      </c>
      <c r="B20" s="21" t="s">
        <v>622</v>
      </c>
      <c r="C20" s="49">
        <v>36800</v>
      </c>
      <c r="D20" s="49">
        <v>38737</v>
      </c>
      <c r="E20" s="49">
        <v>38737</v>
      </c>
      <c r="F20" s="165">
        <f t="shared" si="0"/>
        <v>1</v>
      </c>
    </row>
    <row r="21" spans="1:6" ht="12.75">
      <c r="A21" s="4">
        <v>11</v>
      </c>
      <c r="B21" s="21" t="s">
        <v>1221</v>
      </c>
      <c r="C21" s="49">
        <v>26500</v>
      </c>
      <c r="D21" s="49">
        <v>27895</v>
      </c>
      <c r="E21" s="49">
        <v>27895</v>
      </c>
      <c r="F21" s="165">
        <f t="shared" si="0"/>
        <v>1</v>
      </c>
    </row>
    <row r="22" spans="1:6" ht="12.75">
      <c r="A22" s="4">
        <v>12</v>
      </c>
      <c r="B22" s="21" t="s">
        <v>1222</v>
      </c>
      <c r="C22" s="49">
        <v>69000</v>
      </c>
      <c r="D22" s="49">
        <v>72632</v>
      </c>
      <c r="E22" s="49">
        <v>72632</v>
      </c>
      <c r="F22" s="165">
        <f t="shared" si="0"/>
        <v>1</v>
      </c>
    </row>
    <row r="23" spans="1:6" ht="12.75">
      <c r="A23" s="4">
        <v>13</v>
      </c>
      <c r="B23" s="21" t="s">
        <v>1223</v>
      </c>
      <c r="C23" s="49">
        <v>22100</v>
      </c>
      <c r="D23" s="49">
        <v>23263</v>
      </c>
      <c r="E23" s="49">
        <v>23263</v>
      </c>
      <c r="F23" s="165">
        <f t="shared" si="0"/>
        <v>1</v>
      </c>
    </row>
    <row r="24" spans="1:6" ht="12.75">
      <c r="A24" s="368" t="s">
        <v>169</v>
      </c>
      <c r="B24" s="369"/>
      <c r="C24" s="23">
        <f>SUM(C11:C23)</f>
        <v>817700</v>
      </c>
      <c r="D24" s="23">
        <f>SUM(D11:D23)</f>
        <v>860737</v>
      </c>
      <c r="E24" s="23">
        <f>SUM(E11:E23)</f>
        <v>860737</v>
      </c>
      <c r="F24" s="168">
        <f t="shared" si="0"/>
        <v>1</v>
      </c>
    </row>
  </sheetData>
  <sheetProtection/>
  <mergeCells count="6">
    <mergeCell ref="E1:F1"/>
    <mergeCell ref="E2:F2"/>
    <mergeCell ref="D3:F3"/>
    <mergeCell ref="D4:F4"/>
    <mergeCell ref="A6:F6"/>
    <mergeCell ref="A24:B2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F14"/>
  <sheetViews>
    <sheetView view="pageBreakPreview" zoomScale="75" zoomScaleSheetLayoutView="75" zoomScalePageLayoutView="0" workbookViewId="0" topLeftCell="A1">
      <selection activeCell="A8" sqref="A8:F14"/>
    </sheetView>
  </sheetViews>
  <sheetFormatPr defaultColWidth="9.00390625" defaultRowHeight="15"/>
  <cols>
    <col min="1" max="1" width="9.00390625" style="16" customWidth="1"/>
    <col min="2" max="2" width="28.7109375" style="16" customWidth="1"/>
    <col min="3" max="4" width="12.28125" style="16" customWidth="1"/>
    <col min="5" max="5" width="12.8515625" style="16" customWidth="1"/>
    <col min="6" max="16384" width="9.00390625" style="16" customWidth="1"/>
  </cols>
  <sheetData>
    <row r="1" spans="4:6" ht="13.5">
      <c r="D1" s="53"/>
      <c r="E1" s="310" t="s">
        <v>759</v>
      </c>
      <c r="F1" s="310"/>
    </row>
    <row r="2" spans="4:6" ht="13.5">
      <c r="D2" s="53"/>
      <c r="E2" s="311" t="s">
        <v>1416</v>
      </c>
      <c r="F2" s="311"/>
    </row>
    <row r="3" spans="4:6" ht="13.5">
      <c r="D3" s="311" t="s">
        <v>332</v>
      </c>
      <c r="E3" s="311"/>
      <c r="F3" s="311"/>
    </row>
    <row r="4" spans="4:6" ht="13.5">
      <c r="D4" s="373" t="s">
        <v>1809</v>
      </c>
      <c r="E4" s="373"/>
      <c r="F4" s="373"/>
    </row>
    <row r="5" spans="1:6" ht="81" customHeight="1">
      <c r="A5" s="372" t="s">
        <v>1821</v>
      </c>
      <c r="B5" s="372"/>
      <c r="C5" s="372"/>
      <c r="D5" s="372"/>
      <c r="E5" s="372"/>
      <c r="F5" s="372"/>
    </row>
    <row r="6" spans="1:3" ht="13.5">
      <c r="A6" s="17"/>
      <c r="B6" s="17"/>
      <c r="C6" s="17"/>
    </row>
    <row r="7" spans="1:6" ht="13.5">
      <c r="A7" s="17"/>
      <c r="B7" s="17"/>
      <c r="C7" s="96"/>
      <c r="D7" s="96"/>
      <c r="E7" s="96"/>
      <c r="F7" s="18" t="s">
        <v>291</v>
      </c>
    </row>
    <row r="8" spans="1:6" s="298" customFormat="1" ht="52.5">
      <c r="A8" s="104" t="s">
        <v>741</v>
      </c>
      <c r="B8" s="104" t="s">
        <v>384</v>
      </c>
      <c r="C8" s="264" t="s">
        <v>1590</v>
      </c>
      <c r="D8" s="264" t="s">
        <v>1750</v>
      </c>
      <c r="E8" s="264" t="s">
        <v>1592</v>
      </c>
      <c r="F8" s="264" t="s">
        <v>1727</v>
      </c>
    </row>
    <row r="9" spans="1:6" ht="13.5">
      <c r="A9" s="20"/>
      <c r="B9" s="20">
        <v>1</v>
      </c>
      <c r="C9" s="20">
        <v>2</v>
      </c>
      <c r="D9" s="20">
        <v>3</v>
      </c>
      <c r="E9" s="20">
        <v>4</v>
      </c>
      <c r="F9" s="20">
        <v>5</v>
      </c>
    </row>
    <row r="10" spans="1:6" ht="13.5">
      <c r="A10" s="4">
        <v>1</v>
      </c>
      <c r="B10" s="22" t="s">
        <v>668</v>
      </c>
      <c r="C10" s="48">
        <v>732702</v>
      </c>
      <c r="D10" s="48">
        <v>732702</v>
      </c>
      <c r="E10" s="48">
        <v>732702</v>
      </c>
      <c r="F10" s="165">
        <f>E10/D10</f>
        <v>1</v>
      </c>
    </row>
    <row r="11" spans="1:6" ht="13.5">
      <c r="A11" s="4">
        <v>2</v>
      </c>
      <c r="B11" s="22" t="s">
        <v>844</v>
      </c>
      <c r="C11" s="48">
        <v>2496994</v>
      </c>
      <c r="D11" s="48">
        <v>2507523.5</v>
      </c>
      <c r="E11" s="48">
        <v>2507523.5</v>
      </c>
      <c r="F11" s="165">
        <f>E11/D11</f>
        <v>1</v>
      </c>
    </row>
    <row r="12" spans="1:6" ht="13.5">
      <c r="A12" s="4">
        <v>3</v>
      </c>
      <c r="B12" s="22" t="s">
        <v>621</v>
      </c>
      <c r="C12" s="48">
        <v>934319</v>
      </c>
      <c r="D12" s="48">
        <v>934319</v>
      </c>
      <c r="E12" s="48">
        <v>934319</v>
      </c>
      <c r="F12" s="165">
        <f>E12/D12</f>
        <v>1</v>
      </c>
    </row>
    <row r="13" spans="1:6" ht="13.5">
      <c r="A13" s="4">
        <v>4</v>
      </c>
      <c r="B13" s="21" t="s">
        <v>24</v>
      </c>
      <c r="C13" s="48">
        <v>2045185</v>
      </c>
      <c r="D13" s="48">
        <v>2034655.5</v>
      </c>
      <c r="E13" s="48">
        <v>2034655.5</v>
      </c>
      <c r="F13" s="165">
        <f>E13/D13</f>
        <v>1</v>
      </c>
    </row>
    <row r="14" spans="1:6" ht="14.25" customHeight="1">
      <c r="A14" s="368" t="s">
        <v>169</v>
      </c>
      <c r="B14" s="369"/>
      <c r="C14" s="23">
        <f>SUM(C10:C13)</f>
        <v>6209200</v>
      </c>
      <c r="D14" s="23">
        <f>SUM(D10:D13)</f>
        <v>6209200</v>
      </c>
      <c r="E14" s="23">
        <f>SUM(E10:E13)</f>
        <v>6209200</v>
      </c>
      <c r="F14" s="168">
        <f>E14/D14</f>
        <v>1</v>
      </c>
    </row>
  </sheetData>
  <sheetProtection/>
  <mergeCells count="6">
    <mergeCell ref="E1:F1"/>
    <mergeCell ref="E2:F2"/>
    <mergeCell ref="D3:F3"/>
    <mergeCell ref="D4:F4"/>
    <mergeCell ref="A5:F5"/>
    <mergeCell ref="A14:B1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F12"/>
  <sheetViews>
    <sheetView view="pageBreakPreview" zoomScale="75" zoomScaleSheetLayoutView="75" zoomScalePageLayoutView="0" workbookViewId="0" topLeftCell="A1">
      <selection activeCell="A9" sqref="A9:F12"/>
    </sheetView>
  </sheetViews>
  <sheetFormatPr defaultColWidth="9.140625" defaultRowHeight="15"/>
  <cols>
    <col min="2" max="2" width="33.28125" style="0" customWidth="1"/>
    <col min="3" max="4" width="14.7109375" style="0" customWidth="1"/>
    <col min="5" max="5" width="16.57421875" style="0" customWidth="1"/>
  </cols>
  <sheetData>
    <row r="1" spans="1:6" ht="14.25">
      <c r="A1" s="5"/>
      <c r="B1" s="40"/>
      <c r="C1" s="40"/>
      <c r="D1" s="40"/>
      <c r="E1" s="5"/>
      <c r="F1" s="177" t="s">
        <v>1231</v>
      </c>
    </row>
    <row r="2" spans="1:6" ht="14.25">
      <c r="A2" s="5"/>
      <c r="B2" s="40"/>
      <c r="C2" s="40"/>
      <c r="D2" s="40"/>
      <c r="E2" s="5"/>
      <c r="F2" s="54" t="s">
        <v>1416</v>
      </c>
    </row>
    <row r="3" spans="1:6" ht="14.25">
      <c r="A3" s="5"/>
      <c r="B3" s="40"/>
      <c r="C3" s="40"/>
      <c r="D3" s="311" t="s">
        <v>332</v>
      </c>
      <c r="E3" s="311"/>
      <c r="F3" s="311"/>
    </row>
    <row r="4" spans="1:6" ht="14.25">
      <c r="A4" s="5"/>
      <c r="B4" s="40"/>
      <c r="C4" s="40"/>
      <c r="D4" s="40"/>
      <c r="E4" s="373" t="s">
        <v>1809</v>
      </c>
      <c r="F4" s="373"/>
    </row>
    <row r="5" spans="1:6" ht="14.25">
      <c r="A5" s="5"/>
      <c r="B5" s="5"/>
      <c r="C5" s="5"/>
      <c r="D5" s="40"/>
      <c r="E5" s="40"/>
      <c r="F5" s="40"/>
    </row>
    <row r="6" spans="1:6" ht="78.75" customHeight="1">
      <c r="A6" s="372" t="s">
        <v>1823</v>
      </c>
      <c r="B6" s="372"/>
      <c r="C6" s="372"/>
      <c r="D6" s="372"/>
      <c r="E6" s="372"/>
      <c r="F6" s="372"/>
    </row>
    <row r="7" spans="1:6" ht="14.25">
      <c r="A7" s="17"/>
      <c r="B7" s="17"/>
      <c r="C7" s="17"/>
      <c r="D7" s="40"/>
      <c r="E7" s="40"/>
      <c r="F7" s="40"/>
    </row>
    <row r="8" spans="1:6" ht="14.25">
      <c r="A8" s="17"/>
      <c r="B8" s="17"/>
      <c r="C8" s="96"/>
      <c r="D8" s="96"/>
      <c r="E8" s="96"/>
      <c r="F8" s="18" t="s">
        <v>291</v>
      </c>
    </row>
    <row r="9" spans="1:6" s="181" customFormat="1" ht="52.5">
      <c r="A9" s="104" t="s">
        <v>741</v>
      </c>
      <c r="B9" s="104" t="s">
        <v>384</v>
      </c>
      <c r="C9" s="264" t="s">
        <v>1590</v>
      </c>
      <c r="D9" s="264" t="s">
        <v>1750</v>
      </c>
      <c r="E9" s="264" t="s">
        <v>1592</v>
      </c>
      <c r="F9" s="264" t="s">
        <v>1727</v>
      </c>
    </row>
    <row r="10" spans="1:6" ht="14.25">
      <c r="A10" s="20"/>
      <c r="B10" s="20">
        <v>1</v>
      </c>
      <c r="C10" s="20">
        <v>2</v>
      </c>
      <c r="D10" s="20">
        <v>3</v>
      </c>
      <c r="E10" s="20">
        <v>4</v>
      </c>
      <c r="F10" s="20">
        <v>5</v>
      </c>
    </row>
    <row r="11" spans="1:6" ht="14.25">
      <c r="A11" s="4">
        <v>1</v>
      </c>
      <c r="B11" s="21" t="s">
        <v>668</v>
      </c>
      <c r="C11" s="24">
        <v>0</v>
      </c>
      <c r="D11" s="24">
        <v>102400</v>
      </c>
      <c r="E11" s="24">
        <v>102400</v>
      </c>
      <c r="F11" s="165">
        <f>E11/D11</f>
        <v>1</v>
      </c>
    </row>
    <row r="12" spans="1:6" ht="14.25">
      <c r="A12" s="368" t="s">
        <v>169</v>
      </c>
      <c r="B12" s="369"/>
      <c r="C12" s="23">
        <f>SUM(C11:C11)</f>
        <v>0</v>
      </c>
      <c r="D12" s="23">
        <f>SUM(D11:D11)</f>
        <v>102400</v>
      </c>
      <c r="E12" s="23">
        <f>SUM(E11:E11)</f>
        <v>102400</v>
      </c>
      <c r="F12" s="168">
        <f>E12/D12</f>
        <v>1</v>
      </c>
    </row>
  </sheetData>
  <sheetProtection/>
  <mergeCells count="4">
    <mergeCell ref="D3:F3"/>
    <mergeCell ref="E4:F4"/>
    <mergeCell ref="A6:F6"/>
    <mergeCell ref="A12:B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dimension ref="A1:F23"/>
  <sheetViews>
    <sheetView view="pageBreakPreview" zoomScaleSheetLayoutView="100" zoomScalePageLayoutView="0" workbookViewId="0" topLeftCell="A1">
      <selection activeCell="A8" sqref="A8:F23"/>
    </sheetView>
  </sheetViews>
  <sheetFormatPr defaultColWidth="9.140625" defaultRowHeight="15"/>
  <cols>
    <col min="2" max="2" width="29.8515625" style="0" customWidth="1"/>
    <col min="3" max="3" width="12.7109375" style="0" customWidth="1"/>
    <col min="4" max="4" width="13.00390625" style="0" customWidth="1"/>
    <col min="5" max="5" width="13.8515625" style="0" customWidth="1"/>
  </cols>
  <sheetData>
    <row r="1" ht="14.25">
      <c r="F1" s="135" t="s">
        <v>1228</v>
      </c>
    </row>
    <row r="2" ht="14.25">
      <c r="F2" s="134" t="s">
        <v>1170</v>
      </c>
    </row>
    <row r="3" ht="14.25">
      <c r="F3" s="134" t="s">
        <v>332</v>
      </c>
    </row>
    <row r="4" spans="5:6" ht="14.25">
      <c r="E4" s="178"/>
      <c r="F4" s="134" t="s">
        <v>1797</v>
      </c>
    </row>
    <row r="5" spans="1:6" ht="80.25" customHeight="1">
      <c r="A5" s="372" t="s">
        <v>1820</v>
      </c>
      <c r="B5" s="372"/>
      <c r="C5" s="372"/>
      <c r="D5" s="372"/>
      <c r="E5" s="372"/>
      <c r="F5" s="372"/>
    </row>
    <row r="6" spans="1:5" ht="14.25">
      <c r="A6" s="17"/>
      <c r="B6" s="17"/>
      <c r="C6" s="17"/>
      <c r="D6" s="17"/>
      <c r="E6" s="17"/>
    </row>
    <row r="7" spans="1:6" ht="14.25">
      <c r="A7" s="17"/>
      <c r="B7" s="17"/>
      <c r="C7" s="17"/>
      <c r="D7" s="17"/>
      <c r="E7" s="40"/>
      <c r="F7" s="18" t="s">
        <v>291</v>
      </c>
    </row>
    <row r="8" spans="1:6" ht="52.5">
      <c r="A8" s="19" t="s">
        <v>741</v>
      </c>
      <c r="B8" s="19" t="s">
        <v>384</v>
      </c>
      <c r="C8" s="175" t="s">
        <v>1590</v>
      </c>
      <c r="D8" s="175" t="s">
        <v>1750</v>
      </c>
      <c r="E8" s="175" t="s">
        <v>1592</v>
      </c>
      <c r="F8" s="175" t="s">
        <v>1727</v>
      </c>
    </row>
    <row r="9" spans="1:6" ht="14.25">
      <c r="A9" s="20"/>
      <c r="B9" s="20">
        <v>1</v>
      </c>
      <c r="C9" s="20">
        <v>2</v>
      </c>
      <c r="D9" s="20">
        <v>3</v>
      </c>
      <c r="E9" s="20">
        <v>4</v>
      </c>
      <c r="F9" s="20">
        <v>5</v>
      </c>
    </row>
    <row r="10" spans="1:6" ht="14.25">
      <c r="A10" s="4">
        <v>1</v>
      </c>
      <c r="B10" s="21" t="s">
        <v>1217</v>
      </c>
      <c r="C10" s="57">
        <v>117702</v>
      </c>
      <c r="D10" s="57">
        <v>117702</v>
      </c>
      <c r="E10" s="57">
        <v>117702</v>
      </c>
      <c r="F10" s="185">
        <f>E10/D10</f>
        <v>1</v>
      </c>
    </row>
    <row r="11" spans="1:6" ht="14.25">
      <c r="A11" s="4">
        <v>2</v>
      </c>
      <c r="B11" s="21" t="s">
        <v>668</v>
      </c>
      <c r="C11" s="57">
        <v>105091</v>
      </c>
      <c r="D11" s="57">
        <v>105091</v>
      </c>
      <c r="E11" s="57">
        <v>105091</v>
      </c>
      <c r="F11" s="185">
        <f aca="true" t="shared" si="0" ref="F11:F23">E11/D11</f>
        <v>1</v>
      </c>
    </row>
    <row r="12" spans="1:6" ht="14.25">
      <c r="A12" s="4">
        <v>3</v>
      </c>
      <c r="B12" s="21" t="s">
        <v>844</v>
      </c>
      <c r="C12" s="57">
        <v>225595</v>
      </c>
      <c r="D12" s="57">
        <v>225595</v>
      </c>
      <c r="E12" s="57">
        <v>225595</v>
      </c>
      <c r="F12" s="185">
        <f t="shared" si="0"/>
        <v>1</v>
      </c>
    </row>
    <row r="13" spans="1:6" ht="14.25">
      <c r="A13" s="4">
        <v>4</v>
      </c>
      <c r="B13" s="21" t="s">
        <v>621</v>
      </c>
      <c r="C13" s="57">
        <v>131714</v>
      </c>
      <c r="D13" s="57">
        <v>131714</v>
      </c>
      <c r="E13" s="57">
        <v>131714</v>
      </c>
      <c r="F13" s="185">
        <f t="shared" si="0"/>
        <v>1</v>
      </c>
    </row>
    <row r="14" spans="1:6" ht="14.25">
      <c r="A14" s="4">
        <v>5</v>
      </c>
      <c r="B14" s="21" t="s">
        <v>1218</v>
      </c>
      <c r="C14" s="57">
        <v>75665</v>
      </c>
      <c r="D14" s="57">
        <v>75665</v>
      </c>
      <c r="E14" s="57">
        <v>75665</v>
      </c>
      <c r="F14" s="185">
        <f t="shared" si="0"/>
        <v>1</v>
      </c>
    </row>
    <row r="15" spans="1:6" ht="14.25">
      <c r="A15" s="4">
        <v>6</v>
      </c>
      <c r="B15" s="22" t="s">
        <v>165</v>
      </c>
      <c r="C15" s="57">
        <v>661372</v>
      </c>
      <c r="D15" s="48">
        <v>661372</v>
      </c>
      <c r="E15" s="48">
        <v>661372</v>
      </c>
      <c r="F15" s="185">
        <f t="shared" si="0"/>
        <v>1</v>
      </c>
    </row>
    <row r="16" spans="1:6" ht="14.25">
      <c r="A16" s="4">
        <v>7</v>
      </c>
      <c r="B16" s="21" t="s">
        <v>24</v>
      </c>
      <c r="C16" s="57">
        <v>137319</v>
      </c>
      <c r="D16" s="57">
        <v>137319</v>
      </c>
      <c r="E16" s="57">
        <v>137319</v>
      </c>
      <c r="F16" s="185">
        <f t="shared" si="0"/>
        <v>1</v>
      </c>
    </row>
    <row r="17" spans="1:6" ht="14.25">
      <c r="A17" s="4">
        <v>8</v>
      </c>
      <c r="B17" s="21" t="s">
        <v>1219</v>
      </c>
      <c r="C17" s="57">
        <v>290051</v>
      </c>
      <c r="D17" s="57">
        <v>290051</v>
      </c>
      <c r="E17" s="57">
        <v>290051</v>
      </c>
      <c r="F17" s="185">
        <f t="shared" si="0"/>
        <v>1</v>
      </c>
    </row>
    <row r="18" spans="1:6" ht="14.25">
      <c r="A18" s="4">
        <v>9</v>
      </c>
      <c r="B18" s="21" t="s">
        <v>1220</v>
      </c>
      <c r="C18" s="57">
        <v>60252</v>
      </c>
      <c r="D18" s="57">
        <v>60252</v>
      </c>
      <c r="E18" s="57">
        <v>60252</v>
      </c>
      <c r="F18" s="185">
        <f t="shared" si="0"/>
        <v>1</v>
      </c>
    </row>
    <row r="19" spans="1:6" ht="14.25">
      <c r="A19" s="4">
        <v>10</v>
      </c>
      <c r="B19" s="21" t="s">
        <v>622</v>
      </c>
      <c r="C19" s="57">
        <v>142924</v>
      </c>
      <c r="D19" s="57">
        <v>142924</v>
      </c>
      <c r="E19" s="57">
        <v>142924</v>
      </c>
      <c r="F19" s="185">
        <f t="shared" si="0"/>
        <v>1</v>
      </c>
    </row>
    <row r="20" spans="1:6" ht="14.25">
      <c r="A20" s="4">
        <v>11</v>
      </c>
      <c r="B20" s="21" t="s">
        <v>1221</v>
      </c>
      <c r="C20" s="57">
        <v>138720</v>
      </c>
      <c r="D20" s="57">
        <v>138720</v>
      </c>
      <c r="E20" s="57">
        <v>138720</v>
      </c>
      <c r="F20" s="185">
        <f t="shared" si="0"/>
        <v>1</v>
      </c>
    </row>
    <row r="21" spans="1:6" ht="14.25">
      <c r="A21" s="4">
        <v>12</v>
      </c>
      <c r="B21" s="21" t="s">
        <v>1222</v>
      </c>
      <c r="C21" s="57">
        <v>162541</v>
      </c>
      <c r="D21" s="57">
        <v>162541</v>
      </c>
      <c r="E21" s="57">
        <v>162541</v>
      </c>
      <c r="F21" s="185">
        <f t="shared" si="0"/>
        <v>1</v>
      </c>
    </row>
    <row r="22" spans="1:6" ht="14.25">
      <c r="A22" s="4">
        <v>13</v>
      </c>
      <c r="B22" s="21" t="s">
        <v>1223</v>
      </c>
      <c r="C22" s="57">
        <v>63054</v>
      </c>
      <c r="D22" s="57">
        <v>63054</v>
      </c>
      <c r="E22" s="57">
        <v>63054</v>
      </c>
      <c r="F22" s="185">
        <f t="shared" si="0"/>
        <v>1</v>
      </c>
    </row>
    <row r="23" spans="1:6" ht="14.25">
      <c r="A23" s="368" t="s">
        <v>169</v>
      </c>
      <c r="B23" s="369"/>
      <c r="C23" s="23">
        <f>SUM(C10:C22)</f>
        <v>2312000</v>
      </c>
      <c r="D23" s="23">
        <f>SUM(D10:D22)</f>
        <v>2312000</v>
      </c>
      <c r="E23" s="23">
        <f>SUM(E10:E22)</f>
        <v>2312000</v>
      </c>
      <c r="F23" s="186">
        <f t="shared" si="0"/>
        <v>1</v>
      </c>
    </row>
  </sheetData>
  <sheetProtection/>
  <mergeCells count="2">
    <mergeCell ref="A5:F5"/>
    <mergeCell ref="A23:B23"/>
  </mergeCells>
  <printOptions/>
  <pageMargins left="0.7" right="0.7" top="0.75" bottom="0.75" header="0.3" footer="0.3"/>
  <pageSetup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G12"/>
  <sheetViews>
    <sheetView view="pageBreakPreview" zoomScaleSheetLayoutView="100" zoomScalePageLayoutView="0" workbookViewId="0" topLeftCell="A1">
      <selection activeCell="A8" sqref="A8:F12"/>
    </sheetView>
  </sheetViews>
  <sheetFormatPr defaultColWidth="9.140625" defaultRowHeight="15"/>
  <cols>
    <col min="2" max="2" width="31.140625" style="0" customWidth="1"/>
    <col min="3" max="3" width="14.140625" style="0" customWidth="1"/>
    <col min="4" max="4" width="11.7109375" style="0" customWidth="1"/>
    <col min="5" max="5" width="13.00390625" style="0" customWidth="1"/>
  </cols>
  <sheetData>
    <row r="1" ht="14.25">
      <c r="F1" s="212" t="s">
        <v>1163</v>
      </c>
    </row>
    <row r="2" ht="14.25">
      <c r="F2" s="134" t="s">
        <v>1170</v>
      </c>
    </row>
    <row r="3" ht="14.25">
      <c r="F3" s="134" t="s">
        <v>332</v>
      </c>
    </row>
    <row r="4" spans="3:7" ht="14.25">
      <c r="C4" s="178"/>
      <c r="F4" s="134" t="s">
        <v>1797</v>
      </c>
      <c r="G4" s="179"/>
    </row>
    <row r="5" spans="1:6" ht="79.5" customHeight="1">
      <c r="A5" s="372" t="s">
        <v>1815</v>
      </c>
      <c r="B5" s="372"/>
      <c r="C5" s="372"/>
      <c r="D5" s="372"/>
      <c r="E5" s="372"/>
      <c r="F5" s="372"/>
    </row>
    <row r="6" spans="1:3" ht="14.25">
      <c r="A6" s="17"/>
      <c r="B6" s="17"/>
      <c r="C6" s="17"/>
    </row>
    <row r="7" spans="1:6" ht="14.25">
      <c r="A7" s="17"/>
      <c r="B7" s="17"/>
      <c r="C7" s="17"/>
      <c r="F7" s="134" t="s">
        <v>291</v>
      </c>
    </row>
    <row r="8" spans="1:6" s="181" customFormat="1" ht="52.5">
      <c r="A8" s="104" t="s">
        <v>741</v>
      </c>
      <c r="B8" s="104" t="s">
        <v>384</v>
      </c>
      <c r="C8" s="264" t="s">
        <v>1590</v>
      </c>
      <c r="D8" s="264" t="s">
        <v>1750</v>
      </c>
      <c r="E8" s="264" t="s">
        <v>1592</v>
      </c>
      <c r="F8" s="264" t="s">
        <v>1727</v>
      </c>
    </row>
    <row r="9" spans="1:6" ht="14.25">
      <c r="A9" s="20"/>
      <c r="B9" s="20">
        <v>1</v>
      </c>
      <c r="C9" s="20">
        <v>2</v>
      </c>
      <c r="D9" s="20">
        <v>3</v>
      </c>
      <c r="E9" s="20">
        <v>4</v>
      </c>
      <c r="F9" s="20">
        <v>5</v>
      </c>
    </row>
    <row r="10" spans="1:6" ht="14.25">
      <c r="A10" s="4">
        <v>1</v>
      </c>
      <c r="B10" s="21" t="s">
        <v>844</v>
      </c>
      <c r="C10" s="24">
        <v>0</v>
      </c>
      <c r="D10" s="24">
        <v>4144500</v>
      </c>
      <c r="E10" s="24">
        <v>4144500</v>
      </c>
      <c r="F10" s="165">
        <f>E10/D10</f>
        <v>1</v>
      </c>
    </row>
    <row r="11" spans="1:6" ht="14.25">
      <c r="A11" s="4">
        <v>2</v>
      </c>
      <c r="B11" s="21" t="s">
        <v>165</v>
      </c>
      <c r="C11" s="24">
        <v>0</v>
      </c>
      <c r="D11" s="24">
        <v>850400</v>
      </c>
      <c r="E11" s="24">
        <v>850400</v>
      </c>
      <c r="F11" s="165">
        <f>E11/D11</f>
        <v>1</v>
      </c>
    </row>
    <row r="12" spans="1:6" s="181" customFormat="1" ht="14.25">
      <c r="A12" s="368" t="s">
        <v>169</v>
      </c>
      <c r="B12" s="369"/>
      <c r="C12" s="180">
        <f>C10+C11</f>
        <v>0</v>
      </c>
      <c r="D12" s="180">
        <f>D10+D11</f>
        <v>4994900</v>
      </c>
      <c r="E12" s="180">
        <f>E10+E11</f>
        <v>4994900</v>
      </c>
      <c r="F12" s="168">
        <f>E12/D12</f>
        <v>1</v>
      </c>
    </row>
  </sheetData>
  <sheetProtection/>
  <mergeCells count="2">
    <mergeCell ref="A5:F5"/>
    <mergeCell ref="A12:B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dimension ref="A1:K14"/>
  <sheetViews>
    <sheetView view="pageBreakPreview" zoomScaleSheetLayoutView="100" zoomScalePageLayoutView="0" workbookViewId="0" topLeftCell="A1">
      <selection activeCell="A8" sqref="A8:F14"/>
    </sheetView>
  </sheetViews>
  <sheetFormatPr defaultColWidth="9.140625" defaultRowHeight="15"/>
  <cols>
    <col min="1" max="1" width="8.8515625" style="184" customWidth="1"/>
    <col min="2" max="2" width="29.8515625" style="184" customWidth="1"/>
    <col min="3" max="3" width="12.7109375" style="184" customWidth="1"/>
    <col min="4" max="4" width="13.00390625" style="184" customWidth="1"/>
    <col min="5" max="5" width="13.8515625" style="184" customWidth="1"/>
    <col min="6" max="16384" width="8.8515625" style="184" customWidth="1"/>
  </cols>
  <sheetData>
    <row r="1" ht="13.5">
      <c r="F1" s="135" t="s">
        <v>1417</v>
      </c>
    </row>
    <row r="2" ht="13.5">
      <c r="F2" s="134" t="s">
        <v>1170</v>
      </c>
    </row>
    <row r="3" ht="13.5">
      <c r="F3" s="134" t="s">
        <v>332</v>
      </c>
    </row>
    <row r="4" spans="6:7" ht="13.5">
      <c r="F4" s="134" t="s">
        <v>1797</v>
      </c>
      <c r="G4" s="178"/>
    </row>
    <row r="5" spans="1:6" ht="80.25" customHeight="1">
      <c r="A5" s="372" t="s">
        <v>1822</v>
      </c>
      <c r="B5" s="372"/>
      <c r="C5" s="372"/>
      <c r="D5" s="372"/>
      <c r="E5" s="372"/>
      <c r="F5" s="372"/>
    </row>
    <row r="6" spans="1:5" ht="13.5">
      <c r="A6" s="17"/>
      <c r="B6" s="17"/>
      <c r="C6" s="17"/>
      <c r="D6" s="17"/>
      <c r="E6" s="17"/>
    </row>
    <row r="7" spans="1:6" ht="13.5">
      <c r="A7" s="17"/>
      <c r="B7" s="17"/>
      <c r="C7" s="17"/>
      <c r="D7" s="17"/>
      <c r="F7" s="18" t="s">
        <v>291</v>
      </c>
    </row>
    <row r="8" spans="1:6" s="299" customFormat="1" ht="52.5">
      <c r="A8" s="104" t="s">
        <v>741</v>
      </c>
      <c r="B8" s="104" t="s">
        <v>384</v>
      </c>
      <c r="C8" s="264" t="s">
        <v>1590</v>
      </c>
      <c r="D8" s="264" t="s">
        <v>1750</v>
      </c>
      <c r="E8" s="264" t="s">
        <v>1592</v>
      </c>
      <c r="F8" s="264" t="s">
        <v>1727</v>
      </c>
    </row>
    <row r="9" spans="1:6" ht="13.5">
      <c r="A9" s="20"/>
      <c r="B9" s="20">
        <v>1</v>
      </c>
      <c r="C9" s="20">
        <v>2</v>
      </c>
      <c r="D9" s="20">
        <v>3</v>
      </c>
      <c r="E9" s="20">
        <v>4</v>
      </c>
      <c r="F9" s="20">
        <v>5</v>
      </c>
    </row>
    <row r="10" spans="1:11" ht="13.5">
      <c r="A10" s="4">
        <v>1</v>
      </c>
      <c r="B10" s="21" t="s">
        <v>668</v>
      </c>
      <c r="C10" s="57">
        <v>100300</v>
      </c>
      <c r="D10" s="57">
        <v>80742.19</v>
      </c>
      <c r="E10" s="56">
        <v>80742.19</v>
      </c>
      <c r="F10" s="185">
        <f>E10/D10</f>
        <v>1</v>
      </c>
      <c r="I10" s="213"/>
      <c r="J10" s="213"/>
      <c r="K10" s="213"/>
    </row>
    <row r="11" spans="1:11" ht="13.5">
      <c r="A11" s="4">
        <v>2</v>
      </c>
      <c r="B11" s="22" t="s">
        <v>165</v>
      </c>
      <c r="C11" s="48">
        <v>109000</v>
      </c>
      <c r="D11" s="48">
        <v>121265.86</v>
      </c>
      <c r="E11" s="56">
        <v>121265.86</v>
      </c>
      <c r="F11" s="185">
        <f>E11/D11</f>
        <v>1</v>
      </c>
      <c r="I11" s="213"/>
      <c r="J11" s="213"/>
      <c r="K11" s="213"/>
    </row>
    <row r="12" spans="1:11" ht="13.5">
      <c r="A12" s="4">
        <v>3</v>
      </c>
      <c r="B12" s="22" t="s">
        <v>24</v>
      </c>
      <c r="C12" s="48">
        <v>35000</v>
      </c>
      <c r="D12" s="48">
        <v>35000</v>
      </c>
      <c r="E12" s="56">
        <v>35000</v>
      </c>
      <c r="F12" s="185">
        <f>E12/D12</f>
        <v>1</v>
      </c>
      <c r="I12" s="213"/>
      <c r="J12" s="213"/>
      <c r="K12" s="213"/>
    </row>
    <row r="13" spans="1:11" ht="13.5">
      <c r="A13" s="4">
        <v>4</v>
      </c>
      <c r="B13" s="21" t="s">
        <v>1221</v>
      </c>
      <c r="C13" s="57">
        <v>30000</v>
      </c>
      <c r="D13" s="57">
        <v>37291.95</v>
      </c>
      <c r="E13" s="56">
        <v>37291.95</v>
      </c>
      <c r="F13" s="185">
        <f>E13/D13</f>
        <v>1</v>
      </c>
      <c r="I13" s="213"/>
      <c r="J13" s="213"/>
      <c r="K13" s="213"/>
    </row>
    <row r="14" spans="1:6" ht="14.25" customHeight="1">
      <c r="A14" s="368" t="s">
        <v>169</v>
      </c>
      <c r="B14" s="369"/>
      <c r="C14" s="23">
        <f>SUM(C10:C13)</f>
        <v>274300</v>
      </c>
      <c r="D14" s="23">
        <f>SUM(D10:D13)</f>
        <v>274300</v>
      </c>
      <c r="E14" s="23">
        <f>SUM(E10:E13)</f>
        <v>274300</v>
      </c>
      <c r="F14" s="186">
        <f>E14/D14</f>
        <v>1</v>
      </c>
    </row>
  </sheetData>
  <sheetProtection/>
  <mergeCells count="2">
    <mergeCell ref="A5:F5"/>
    <mergeCell ref="A14:B1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11"/>
  <sheetViews>
    <sheetView view="pageBreakPreview" zoomScaleSheetLayoutView="100" zoomScalePageLayoutView="0" workbookViewId="0" topLeftCell="A1">
      <selection activeCell="A8" sqref="A8:F11"/>
    </sheetView>
  </sheetViews>
  <sheetFormatPr defaultColWidth="9.140625" defaultRowHeight="15"/>
  <cols>
    <col min="2" max="2" width="25.28125" style="0" customWidth="1"/>
    <col min="3" max="3" width="12.8515625" style="0" customWidth="1"/>
    <col min="4" max="4" width="13.00390625" style="0" customWidth="1"/>
    <col min="5" max="5" width="13.57421875" style="0" customWidth="1"/>
  </cols>
  <sheetData>
    <row r="1" ht="14.25">
      <c r="F1" s="212" t="s">
        <v>1418</v>
      </c>
    </row>
    <row r="2" ht="14.25">
      <c r="F2" s="59" t="s">
        <v>1170</v>
      </c>
    </row>
    <row r="3" ht="14.25">
      <c r="F3" s="59" t="s">
        <v>332</v>
      </c>
    </row>
    <row r="4" spans="5:6" ht="14.25">
      <c r="E4" s="374" t="s">
        <v>1797</v>
      </c>
      <c r="F4" s="374"/>
    </row>
    <row r="5" spans="1:6" ht="92.25" customHeight="1">
      <c r="A5" s="372" t="s">
        <v>1817</v>
      </c>
      <c r="B5" s="372"/>
      <c r="C5" s="372"/>
      <c r="D5" s="372"/>
      <c r="E5" s="372"/>
      <c r="F5" s="372"/>
    </row>
    <row r="6" spans="1:3" ht="14.25">
      <c r="A6" s="17"/>
      <c r="B6" s="17"/>
      <c r="C6" s="17"/>
    </row>
    <row r="7" spans="1:6" ht="14.25">
      <c r="A7" s="17"/>
      <c r="B7" s="17"/>
      <c r="F7" s="18" t="s">
        <v>291</v>
      </c>
    </row>
    <row r="8" spans="1:6" s="181" customFormat="1" ht="52.5">
      <c r="A8" s="104" t="s">
        <v>741</v>
      </c>
      <c r="B8" s="104" t="s">
        <v>384</v>
      </c>
      <c r="C8" s="264" t="s">
        <v>1590</v>
      </c>
      <c r="D8" s="264" t="s">
        <v>1750</v>
      </c>
      <c r="E8" s="264" t="s">
        <v>1592</v>
      </c>
      <c r="F8" s="264" t="s">
        <v>1727</v>
      </c>
    </row>
    <row r="9" spans="1:6" ht="14.25">
      <c r="A9" s="20"/>
      <c r="B9" s="20">
        <v>1</v>
      </c>
      <c r="C9" s="20">
        <v>2</v>
      </c>
      <c r="D9" s="20">
        <v>3</v>
      </c>
      <c r="E9" s="20">
        <v>4</v>
      </c>
      <c r="F9" s="20">
        <v>5</v>
      </c>
    </row>
    <row r="10" spans="1:6" ht="14.25">
      <c r="A10" s="4">
        <v>1</v>
      </c>
      <c r="B10" s="22" t="s">
        <v>165</v>
      </c>
      <c r="C10" s="48">
        <v>0</v>
      </c>
      <c r="D10" s="48">
        <v>3499960</v>
      </c>
      <c r="E10" s="48">
        <v>3499960</v>
      </c>
      <c r="F10" s="185">
        <f>E10/D10</f>
        <v>1</v>
      </c>
    </row>
    <row r="11" spans="1:6" ht="14.25">
      <c r="A11" s="368" t="s">
        <v>169</v>
      </c>
      <c r="B11" s="369"/>
      <c r="C11" s="183">
        <f>SUM(C10:C10)</f>
        <v>0</v>
      </c>
      <c r="D11" s="183">
        <f>SUM(D10:D10)</f>
        <v>3499960</v>
      </c>
      <c r="E11" s="183">
        <f>SUM(E10:E10)</f>
        <v>3499960</v>
      </c>
      <c r="F11" s="186">
        <f>E11/D11</f>
        <v>1</v>
      </c>
    </row>
  </sheetData>
  <sheetProtection/>
  <mergeCells count="3">
    <mergeCell ref="E4:F4"/>
    <mergeCell ref="A5:F5"/>
    <mergeCell ref="A11:B1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11"/>
  <sheetViews>
    <sheetView view="pageBreakPreview" zoomScaleSheetLayoutView="100" zoomScalePageLayoutView="0" workbookViewId="0" topLeftCell="A1">
      <selection activeCell="A8" sqref="A8:F11"/>
    </sheetView>
  </sheetViews>
  <sheetFormatPr defaultColWidth="9.140625" defaultRowHeight="15"/>
  <cols>
    <col min="2" max="2" width="26.7109375" style="0" customWidth="1"/>
    <col min="3" max="3" width="12.7109375" style="0" customWidth="1"/>
    <col min="4" max="5" width="14.28125" style="0" customWidth="1"/>
  </cols>
  <sheetData>
    <row r="1" spans="3:6" ht="14.25">
      <c r="C1" s="52"/>
      <c r="F1" s="212" t="s">
        <v>1419</v>
      </c>
    </row>
    <row r="2" spans="3:6" ht="14.25">
      <c r="C2" s="59"/>
      <c r="F2" s="134" t="s">
        <v>1170</v>
      </c>
    </row>
    <row r="3" spans="3:6" ht="14.25">
      <c r="C3" s="59"/>
      <c r="F3" s="134" t="s">
        <v>332</v>
      </c>
    </row>
    <row r="4" spans="2:6" ht="14.25">
      <c r="B4" s="374"/>
      <c r="C4" s="374"/>
      <c r="E4" s="374" t="s">
        <v>1797</v>
      </c>
      <c r="F4" s="374"/>
    </row>
    <row r="5" spans="1:6" ht="117" customHeight="1">
      <c r="A5" s="372" t="s">
        <v>1816</v>
      </c>
      <c r="B5" s="372"/>
      <c r="C5" s="372"/>
      <c r="D5" s="372"/>
      <c r="E5" s="372"/>
      <c r="F5" s="372"/>
    </row>
    <row r="6" spans="1:3" ht="14.25">
      <c r="A6" s="17"/>
      <c r="B6" s="17"/>
      <c r="C6" s="17"/>
    </row>
    <row r="7" spans="1:6" ht="14.25">
      <c r="A7" s="17"/>
      <c r="B7" s="17"/>
      <c r="C7" s="17"/>
      <c r="D7" s="40"/>
      <c r="E7" s="40"/>
      <c r="F7" s="40" t="s">
        <v>291</v>
      </c>
    </row>
    <row r="8" spans="1:6" s="181" customFormat="1" ht="52.5">
      <c r="A8" s="104" t="s">
        <v>741</v>
      </c>
      <c r="B8" s="104" t="s">
        <v>384</v>
      </c>
      <c r="C8" s="264" t="s">
        <v>1590</v>
      </c>
      <c r="D8" s="264" t="s">
        <v>1750</v>
      </c>
      <c r="E8" s="264" t="s">
        <v>1592</v>
      </c>
      <c r="F8" s="264" t="s">
        <v>1727</v>
      </c>
    </row>
    <row r="9" spans="1:6" ht="14.25">
      <c r="A9" s="20"/>
      <c r="B9" s="20">
        <v>1</v>
      </c>
      <c r="C9" s="20">
        <v>2</v>
      </c>
      <c r="D9" s="20">
        <v>3</v>
      </c>
      <c r="E9" s="20">
        <v>4</v>
      </c>
      <c r="F9" s="20">
        <v>5</v>
      </c>
    </row>
    <row r="10" spans="1:6" ht="14.25">
      <c r="A10" s="4">
        <v>1</v>
      </c>
      <c r="B10" s="22" t="s">
        <v>165</v>
      </c>
      <c r="C10" s="48">
        <v>0</v>
      </c>
      <c r="D10" s="48">
        <v>638500</v>
      </c>
      <c r="E10" s="48">
        <v>635267</v>
      </c>
      <c r="F10" s="185">
        <f>E10/D10</f>
        <v>0.9949365700861393</v>
      </c>
    </row>
    <row r="11" spans="1:6" ht="14.25">
      <c r="A11" s="368" t="s">
        <v>169</v>
      </c>
      <c r="B11" s="369"/>
      <c r="C11" s="23">
        <f>SUM(C10:C10)</f>
        <v>0</v>
      </c>
      <c r="D11" s="23">
        <f>SUM(D10:D10)</f>
        <v>638500</v>
      </c>
      <c r="E11" s="23">
        <f>SUM(E10:E10)</f>
        <v>635267</v>
      </c>
      <c r="F11" s="186">
        <f>E11/D11</f>
        <v>0.9949365700861393</v>
      </c>
    </row>
  </sheetData>
  <sheetProtection/>
  <mergeCells count="4">
    <mergeCell ref="B4:C4"/>
    <mergeCell ref="A5:F5"/>
    <mergeCell ref="E4:F4"/>
    <mergeCell ref="A11:B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174"/>
  <sheetViews>
    <sheetView view="pageBreakPreview" zoomScaleSheetLayoutView="100" zoomScalePageLayoutView="0" workbookViewId="0" topLeftCell="A1">
      <selection activeCell="E9" sqref="E9:H9"/>
    </sheetView>
  </sheetViews>
  <sheetFormatPr defaultColWidth="9.00390625" defaultRowHeight="15"/>
  <cols>
    <col min="1" max="1" width="6.28125" style="126" customWidth="1"/>
    <col min="2" max="2" width="9.7109375" style="35" customWidth="1"/>
    <col min="3" max="3" width="21.7109375" style="116" customWidth="1"/>
    <col min="4" max="4" width="42.140625" style="116" customWidth="1"/>
    <col min="5" max="7" width="19.8515625" style="116" customWidth="1"/>
    <col min="8" max="8" width="9.00390625" style="116" customWidth="1"/>
    <col min="9" max="9" width="10.8515625" style="116" hidden="1" customWidth="1"/>
    <col min="10" max="16384" width="9.00390625" style="116" customWidth="1"/>
  </cols>
  <sheetData>
    <row r="1" ht="12.75">
      <c r="H1" s="117" t="s">
        <v>312</v>
      </c>
    </row>
    <row r="2" spans="6:8" ht="12.75">
      <c r="F2" s="18"/>
      <c r="G2" s="313" t="s">
        <v>1170</v>
      </c>
      <c r="H2" s="313"/>
    </row>
    <row r="3" spans="7:8" ht="12.75">
      <c r="G3" s="313" t="s">
        <v>332</v>
      </c>
      <c r="H3" s="313"/>
    </row>
    <row r="4" spans="7:8" ht="12.75">
      <c r="G4" s="314" t="s">
        <v>1972</v>
      </c>
      <c r="H4" s="314"/>
    </row>
    <row r="5" spans="7:8" ht="12.75">
      <c r="G5" s="118"/>
      <c r="H5" s="118"/>
    </row>
    <row r="6" spans="1:8" ht="14.25" customHeight="1">
      <c r="A6" s="315" t="s">
        <v>1829</v>
      </c>
      <c r="B6" s="315"/>
      <c r="C6" s="315"/>
      <c r="D6" s="315"/>
      <c r="E6" s="315"/>
      <c r="F6" s="315"/>
      <c r="G6" s="315"/>
      <c r="H6" s="315"/>
    </row>
    <row r="8" ht="12.75">
      <c r="H8" s="116" t="s">
        <v>1732</v>
      </c>
    </row>
    <row r="9" spans="1:8" s="127" customFormat="1" ht="95.25" customHeight="1">
      <c r="A9" s="115" t="s">
        <v>741</v>
      </c>
      <c r="B9" s="124" t="s">
        <v>1730</v>
      </c>
      <c r="C9" s="124" t="s">
        <v>1731</v>
      </c>
      <c r="D9" s="124" t="s">
        <v>678</v>
      </c>
      <c r="E9" s="114" t="s">
        <v>1590</v>
      </c>
      <c r="F9" s="114" t="s">
        <v>1591</v>
      </c>
      <c r="G9" s="114" t="s">
        <v>1592</v>
      </c>
      <c r="H9" s="115" t="s">
        <v>1727</v>
      </c>
    </row>
    <row r="10" spans="1:8" ht="12.75">
      <c r="A10" s="66"/>
      <c r="B10" s="121" t="s">
        <v>742</v>
      </c>
      <c r="C10" s="121" t="s">
        <v>745</v>
      </c>
      <c r="D10" s="121" t="s">
        <v>747</v>
      </c>
      <c r="E10" s="121" t="s">
        <v>485</v>
      </c>
      <c r="F10" s="121" t="s">
        <v>486</v>
      </c>
      <c r="G10" s="121" t="s">
        <v>487</v>
      </c>
      <c r="H10" s="121" t="s">
        <v>488</v>
      </c>
    </row>
    <row r="11" spans="1:8" ht="12.75">
      <c r="A11" s="131">
        <v>1</v>
      </c>
      <c r="B11" s="119" t="s">
        <v>169</v>
      </c>
      <c r="C11" s="119"/>
      <c r="D11" s="120"/>
      <c r="E11" s="217">
        <f>E12+E21+E33+E37+E44+E59+E61+E74+E35+E42+E72</f>
        <v>682763150</v>
      </c>
      <c r="F11" s="217">
        <f>F12+F21+F33+F37+F44+F59+F61+F74+F35+F42+F72</f>
        <v>796974635.06</v>
      </c>
      <c r="G11" s="217">
        <f>G12+G21+G33+G37+G44+G59+G61+G74+G35+G42+G72</f>
        <v>793106812.2799999</v>
      </c>
      <c r="H11" s="218">
        <f>G11/F11</f>
        <v>0.9951468684072876</v>
      </c>
    </row>
    <row r="12" spans="1:8" ht="52.5">
      <c r="A12" s="63">
        <v>2</v>
      </c>
      <c r="B12" s="119" t="s">
        <v>1368</v>
      </c>
      <c r="C12" s="120" t="s">
        <v>1594</v>
      </c>
      <c r="D12" s="120"/>
      <c r="E12" s="217">
        <f>SUM(E13:E20)</f>
        <v>31700</v>
      </c>
      <c r="F12" s="217">
        <f>SUM(F13:F20)</f>
        <v>6087</v>
      </c>
      <c r="G12" s="217">
        <f>SUM(G13:G20)</f>
        <v>6082.98</v>
      </c>
      <c r="H12" s="218">
        <f aca="true" t="shared" si="0" ref="H12:H74">G12/F12</f>
        <v>0.9993395761458846</v>
      </c>
    </row>
    <row r="13" spans="1:8" ht="97.5" customHeight="1">
      <c r="A13" s="63">
        <v>3</v>
      </c>
      <c r="B13" s="121" t="s">
        <v>1368</v>
      </c>
      <c r="C13" s="121" t="s">
        <v>1595</v>
      </c>
      <c r="D13" s="122" t="s">
        <v>1268</v>
      </c>
      <c r="E13" s="219">
        <v>3000</v>
      </c>
      <c r="F13" s="219">
        <v>2250</v>
      </c>
      <c r="G13" s="219">
        <v>2246.4</v>
      </c>
      <c r="H13" s="133">
        <f t="shared" si="0"/>
        <v>0.9984000000000001</v>
      </c>
    </row>
    <row r="14" spans="1:8" ht="102" customHeight="1">
      <c r="A14" s="131">
        <v>4</v>
      </c>
      <c r="B14" s="121" t="s">
        <v>1368</v>
      </c>
      <c r="C14" s="121" t="s">
        <v>1596</v>
      </c>
      <c r="D14" s="125" t="s">
        <v>1759</v>
      </c>
      <c r="E14" s="219">
        <v>3000</v>
      </c>
      <c r="F14" s="219">
        <v>0</v>
      </c>
      <c r="G14" s="219">
        <v>0</v>
      </c>
      <c r="H14" s="133">
        <v>0</v>
      </c>
    </row>
    <row r="15" spans="1:8" ht="102" customHeight="1">
      <c r="A15" s="63">
        <v>5</v>
      </c>
      <c r="B15" s="121" t="s">
        <v>1368</v>
      </c>
      <c r="C15" s="121" t="s">
        <v>1637</v>
      </c>
      <c r="D15" s="125" t="s">
        <v>1273</v>
      </c>
      <c r="E15" s="219">
        <v>1500</v>
      </c>
      <c r="F15" s="219">
        <v>0</v>
      </c>
      <c r="G15" s="219">
        <v>0</v>
      </c>
      <c r="H15" s="133">
        <v>0</v>
      </c>
    </row>
    <row r="16" spans="1:8" ht="108" customHeight="1">
      <c r="A16" s="63">
        <v>6</v>
      </c>
      <c r="B16" s="121" t="s">
        <v>1368</v>
      </c>
      <c r="C16" s="121" t="s">
        <v>1597</v>
      </c>
      <c r="D16" s="122" t="s">
        <v>1598</v>
      </c>
      <c r="E16" s="219">
        <v>200</v>
      </c>
      <c r="F16" s="219">
        <v>200</v>
      </c>
      <c r="G16" s="219">
        <v>200</v>
      </c>
      <c r="H16" s="133">
        <f t="shared" si="0"/>
        <v>1</v>
      </c>
    </row>
    <row r="17" spans="1:8" ht="108" customHeight="1">
      <c r="A17" s="131">
        <v>7</v>
      </c>
      <c r="B17" s="121" t="s">
        <v>1368</v>
      </c>
      <c r="C17" s="121" t="s">
        <v>1830</v>
      </c>
      <c r="D17" s="122" t="s">
        <v>1279</v>
      </c>
      <c r="E17" s="219">
        <v>16000</v>
      </c>
      <c r="F17" s="219">
        <v>0</v>
      </c>
      <c r="G17" s="219">
        <v>0</v>
      </c>
      <c r="H17" s="133">
        <v>0</v>
      </c>
    </row>
    <row r="18" spans="1:8" ht="108" customHeight="1">
      <c r="A18" s="63">
        <v>8</v>
      </c>
      <c r="B18" s="121" t="s">
        <v>1368</v>
      </c>
      <c r="C18" s="121" t="s">
        <v>1615</v>
      </c>
      <c r="D18" s="122" t="s">
        <v>1831</v>
      </c>
      <c r="E18" s="219">
        <v>2000</v>
      </c>
      <c r="F18" s="219">
        <v>1750</v>
      </c>
      <c r="G18" s="219">
        <v>1750</v>
      </c>
      <c r="H18" s="133">
        <f>G18/F18</f>
        <v>1</v>
      </c>
    </row>
    <row r="19" spans="1:8" ht="117" customHeight="1">
      <c r="A19" s="63">
        <v>9</v>
      </c>
      <c r="B19" s="121" t="s">
        <v>1368</v>
      </c>
      <c r="C19" s="121" t="s">
        <v>1599</v>
      </c>
      <c r="D19" s="122" t="s">
        <v>1281</v>
      </c>
      <c r="E19" s="219">
        <v>5000</v>
      </c>
      <c r="F19" s="219">
        <v>1887</v>
      </c>
      <c r="G19" s="219">
        <v>1886.58</v>
      </c>
      <c r="H19" s="133">
        <f t="shared" si="0"/>
        <v>0.9997774244833068</v>
      </c>
    </row>
    <row r="20" spans="1:8" ht="117" customHeight="1">
      <c r="A20" s="131">
        <v>10</v>
      </c>
      <c r="B20" s="121" t="s">
        <v>1368</v>
      </c>
      <c r="C20" s="121" t="s">
        <v>1832</v>
      </c>
      <c r="D20" s="122" t="s">
        <v>1833</v>
      </c>
      <c r="E20" s="219">
        <v>1000</v>
      </c>
      <c r="F20" s="219">
        <v>0</v>
      </c>
      <c r="G20" s="219">
        <v>0</v>
      </c>
      <c r="H20" s="133">
        <v>0</v>
      </c>
    </row>
    <row r="21" spans="1:8" ht="26.25">
      <c r="A21" s="63">
        <v>11</v>
      </c>
      <c r="B21" s="119" t="s">
        <v>743</v>
      </c>
      <c r="C21" s="120" t="s">
        <v>744</v>
      </c>
      <c r="D21" s="120"/>
      <c r="E21" s="217">
        <f>SUM(E22:E32)</f>
        <v>7665641</v>
      </c>
      <c r="F21" s="217">
        <f>SUM(F22:F32)</f>
        <v>11035343.25</v>
      </c>
      <c r="G21" s="217">
        <f>SUM(G22:G32)</f>
        <v>11213082</v>
      </c>
      <c r="H21" s="218">
        <f t="shared" si="0"/>
        <v>1.0161063182153396</v>
      </c>
    </row>
    <row r="22" spans="1:8" ht="105">
      <c r="A22" s="63">
        <v>12</v>
      </c>
      <c r="B22" s="121" t="s">
        <v>743</v>
      </c>
      <c r="C22" s="121" t="s">
        <v>1600</v>
      </c>
      <c r="D22" s="122" t="s">
        <v>1014</v>
      </c>
      <c r="E22" s="219">
        <v>3611910</v>
      </c>
      <c r="F22" s="219">
        <v>4769646</v>
      </c>
      <c r="G22" s="219">
        <v>4910673.9</v>
      </c>
      <c r="H22" s="133">
        <f t="shared" si="0"/>
        <v>1.0295677918235442</v>
      </c>
    </row>
    <row r="23" spans="1:8" ht="43.5" customHeight="1">
      <c r="A23" s="131">
        <v>13</v>
      </c>
      <c r="B23" s="121" t="s">
        <v>743</v>
      </c>
      <c r="C23" s="121" t="s">
        <v>1601</v>
      </c>
      <c r="D23" s="123" t="s">
        <v>153</v>
      </c>
      <c r="E23" s="219">
        <v>3087780</v>
      </c>
      <c r="F23" s="219">
        <v>2664823</v>
      </c>
      <c r="G23" s="219">
        <v>2690212.07</v>
      </c>
      <c r="H23" s="133">
        <f t="shared" si="0"/>
        <v>1.0095274883172352</v>
      </c>
    </row>
    <row r="24" spans="1:8" ht="54" customHeight="1">
      <c r="A24" s="63">
        <v>14</v>
      </c>
      <c r="B24" s="121" t="s">
        <v>743</v>
      </c>
      <c r="C24" s="121" t="s">
        <v>1834</v>
      </c>
      <c r="D24" s="123" t="s">
        <v>1835</v>
      </c>
      <c r="E24" s="219">
        <v>461</v>
      </c>
      <c r="F24" s="219">
        <v>0</v>
      </c>
      <c r="G24" s="219">
        <v>0</v>
      </c>
      <c r="H24" s="133">
        <v>0</v>
      </c>
    </row>
    <row r="25" spans="1:8" ht="89.25" customHeight="1">
      <c r="A25" s="63">
        <v>15</v>
      </c>
      <c r="B25" s="121" t="s">
        <v>743</v>
      </c>
      <c r="C25" s="121" t="s">
        <v>1602</v>
      </c>
      <c r="D25" s="123" t="s">
        <v>739</v>
      </c>
      <c r="E25" s="219">
        <v>50990</v>
      </c>
      <c r="F25" s="219">
        <v>46949</v>
      </c>
      <c r="G25" s="219">
        <v>47157.66</v>
      </c>
      <c r="H25" s="133">
        <f t="shared" si="0"/>
        <v>1.0044443971117596</v>
      </c>
    </row>
    <row r="26" spans="1:8" ht="47.25" customHeight="1">
      <c r="A26" s="131">
        <v>16</v>
      </c>
      <c r="B26" s="121" t="s">
        <v>743</v>
      </c>
      <c r="C26" s="121" t="s">
        <v>1603</v>
      </c>
      <c r="D26" s="123" t="s">
        <v>653</v>
      </c>
      <c r="E26" s="219">
        <v>424710</v>
      </c>
      <c r="F26" s="219">
        <v>1242689</v>
      </c>
      <c r="G26" s="219">
        <v>1249852.31</v>
      </c>
      <c r="H26" s="133">
        <f t="shared" si="0"/>
        <v>1.0057643626039983</v>
      </c>
    </row>
    <row r="27" spans="1:8" ht="26.25">
      <c r="A27" s="63">
        <v>17</v>
      </c>
      <c r="B27" s="121" t="s">
        <v>743</v>
      </c>
      <c r="C27" s="121" t="s">
        <v>1604</v>
      </c>
      <c r="D27" s="123" t="s">
        <v>1211</v>
      </c>
      <c r="E27" s="219">
        <v>0</v>
      </c>
      <c r="F27" s="219">
        <v>1243.5</v>
      </c>
      <c r="G27" s="219">
        <v>1243.5</v>
      </c>
      <c r="H27" s="133">
        <f t="shared" si="0"/>
        <v>1</v>
      </c>
    </row>
    <row r="28" spans="1:8" ht="105">
      <c r="A28" s="63">
        <v>18</v>
      </c>
      <c r="B28" s="121" t="s">
        <v>743</v>
      </c>
      <c r="C28" s="121" t="s">
        <v>1836</v>
      </c>
      <c r="D28" s="123" t="s">
        <v>1837</v>
      </c>
      <c r="E28" s="219">
        <v>0</v>
      </c>
      <c r="F28" s="219">
        <v>269491</v>
      </c>
      <c r="G28" s="219">
        <v>269491.36</v>
      </c>
      <c r="H28" s="133">
        <f t="shared" si="0"/>
        <v>1.000001335851661</v>
      </c>
    </row>
    <row r="29" spans="1:8" ht="66">
      <c r="A29" s="131">
        <v>19</v>
      </c>
      <c r="B29" s="121" t="s">
        <v>743</v>
      </c>
      <c r="C29" s="121" t="s">
        <v>1605</v>
      </c>
      <c r="D29" s="123" t="s">
        <v>1019</v>
      </c>
      <c r="E29" s="219">
        <v>489030</v>
      </c>
      <c r="F29" s="219">
        <v>1974828.64</v>
      </c>
      <c r="G29" s="219">
        <v>1978644.56</v>
      </c>
      <c r="H29" s="133">
        <f t="shared" si="0"/>
        <v>1.0019322790457406</v>
      </c>
    </row>
    <row r="30" spans="1:8" ht="78.75">
      <c r="A30" s="63">
        <v>20</v>
      </c>
      <c r="B30" s="121" t="s">
        <v>743</v>
      </c>
      <c r="C30" s="121" t="s">
        <v>1838</v>
      </c>
      <c r="D30" s="123" t="s">
        <v>1839</v>
      </c>
      <c r="E30" s="219">
        <v>0</v>
      </c>
      <c r="F30" s="219">
        <v>27000</v>
      </c>
      <c r="G30" s="219">
        <v>27000</v>
      </c>
      <c r="H30" s="133">
        <f t="shared" si="0"/>
        <v>1</v>
      </c>
    </row>
    <row r="31" spans="1:8" ht="78.75">
      <c r="A31" s="63">
        <v>21</v>
      </c>
      <c r="B31" s="121" t="s">
        <v>743</v>
      </c>
      <c r="C31" s="121" t="s">
        <v>1606</v>
      </c>
      <c r="D31" s="123" t="s">
        <v>1585</v>
      </c>
      <c r="E31" s="219">
        <v>0</v>
      </c>
      <c r="F31" s="219">
        <v>28013.11</v>
      </c>
      <c r="G31" s="219">
        <v>28013.11</v>
      </c>
      <c r="H31" s="133">
        <f t="shared" si="0"/>
        <v>1</v>
      </c>
    </row>
    <row r="32" spans="1:8" ht="78.75">
      <c r="A32" s="131">
        <v>22</v>
      </c>
      <c r="B32" s="121" t="s">
        <v>743</v>
      </c>
      <c r="C32" s="121" t="s">
        <v>1607</v>
      </c>
      <c r="D32" s="123" t="s">
        <v>1357</v>
      </c>
      <c r="E32" s="219">
        <v>760</v>
      </c>
      <c r="F32" s="219">
        <v>10660</v>
      </c>
      <c r="G32" s="219">
        <v>10793.53</v>
      </c>
      <c r="H32" s="133">
        <f t="shared" si="0"/>
        <v>1.0125262664165104</v>
      </c>
    </row>
    <row r="33" spans="1:8" s="132" customFormat="1" ht="39">
      <c r="A33" s="63">
        <v>23</v>
      </c>
      <c r="B33" s="119" t="s">
        <v>1586</v>
      </c>
      <c r="C33" s="120" t="s">
        <v>1608</v>
      </c>
      <c r="D33" s="120"/>
      <c r="E33" s="217">
        <f>E34</f>
        <v>0</v>
      </c>
      <c r="F33" s="217">
        <f>F34</f>
        <v>46650</v>
      </c>
      <c r="G33" s="217">
        <f>G34</f>
        <v>46650</v>
      </c>
      <c r="H33" s="218">
        <f t="shared" si="0"/>
        <v>1</v>
      </c>
    </row>
    <row r="34" spans="1:8" ht="105">
      <c r="A34" s="63">
        <v>24</v>
      </c>
      <c r="B34" s="121" t="s">
        <v>1586</v>
      </c>
      <c r="C34" s="121" t="s">
        <v>1609</v>
      </c>
      <c r="D34" s="122" t="s">
        <v>1587</v>
      </c>
      <c r="E34" s="219">
        <v>0</v>
      </c>
      <c r="F34" s="219">
        <v>46650</v>
      </c>
      <c r="G34" s="219">
        <v>46650</v>
      </c>
      <c r="H34" s="133">
        <f t="shared" si="0"/>
        <v>1</v>
      </c>
    </row>
    <row r="35" spans="1:8" ht="66">
      <c r="A35" s="131">
        <v>25</v>
      </c>
      <c r="B35" s="119" t="s">
        <v>1840</v>
      </c>
      <c r="C35" s="120" t="s">
        <v>1841</v>
      </c>
      <c r="D35" s="220"/>
      <c r="E35" s="217">
        <f>E36</f>
        <v>0</v>
      </c>
      <c r="F35" s="217">
        <f>F36</f>
        <v>258000</v>
      </c>
      <c r="G35" s="217">
        <f>G36</f>
        <v>258000</v>
      </c>
      <c r="H35" s="218">
        <f>G35/F35</f>
        <v>1</v>
      </c>
    </row>
    <row r="36" spans="1:8" ht="132">
      <c r="A36" s="63">
        <v>26</v>
      </c>
      <c r="B36" s="121" t="s">
        <v>1840</v>
      </c>
      <c r="C36" s="121" t="s">
        <v>1609</v>
      </c>
      <c r="D36" s="122" t="s">
        <v>1747</v>
      </c>
      <c r="E36" s="219">
        <v>0</v>
      </c>
      <c r="F36" s="219">
        <v>258000</v>
      </c>
      <c r="G36" s="219">
        <v>258000</v>
      </c>
      <c r="H36" s="133">
        <f>G36/F36</f>
        <v>1</v>
      </c>
    </row>
    <row r="37" spans="1:8" s="132" customFormat="1" ht="39">
      <c r="A37" s="63">
        <v>27</v>
      </c>
      <c r="B37" s="119" t="s">
        <v>941</v>
      </c>
      <c r="C37" s="120" t="s">
        <v>1610</v>
      </c>
      <c r="D37" s="120"/>
      <c r="E37" s="217">
        <f>SUM(E38:E41)</f>
        <v>99940</v>
      </c>
      <c r="F37" s="217">
        <f>SUM(F38:F41)</f>
        <v>156251</v>
      </c>
      <c r="G37" s="217">
        <f>SUM(G38:G41)</f>
        <v>156606.9</v>
      </c>
      <c r="H37" s="218">
        <f t="shared" si="0"/>
        <v>1.0022777454224292</v>
      </c>
    </row>
    <row r="38" spans="1:8" ht="26.25">
      <c r="A38" s="131">
        <v>28</v>
      </c>
      <c r="B38" s="121" t="s">
        <v>941</v>
      </c>
      <c r="C38" s="121" t="s">
        <v>1611</v>
      </c>
      <c r="D38" s="123" t="s">
        <v>748</v>
      </c>
      <c r="E38" s="219">
        <v>13258</v>
      </c>
      <c r="F38" s="219">
        <v>32819</v>
      </c>
      <c r="G38" s="219">
        <v>33130.3</v>
      </c>
      <c r="H38" s="133">
        <f t="shared" si="0"/>
        <v>1.0094853590907706</v>
      </c>
    </row>
    <row r="39" spans="1:8" ht="26.25">
      <c r="A39" s="63">
        <v>29</v>
      </c>
      <c r="B39" s="121" t="s">
        <v>941</v>
      </c>
      <c r="C39" s="121" t="s">
        <v>1612</v>
      </c>
      <c r="D39" s="123" t="s">
        <v>865</v>
      </c>
      <c r="E39" s="219">
        <v>1239</v>
      </c>
      <c r="F39" s="219">
        <v>100533</v>
      </c>
      <c r="G39" s="219">
        <v>100532.33</v>
      </c>
      <c r="H39" s="133">
        <f t="shared" si="0"/>
        <v>0.9999933355216695</v>
      </c>
    </row>
    <row r="40" spans="1:8" ht="12.75">
      <c r="A40" s="63">
        <v>30</v>
      </c>
      <c r="B40" s="121" t="s">
        <v>941</v>
      </c>
      <c r="C40" s="121" t="s">
        <v>1613</v>
      </c>
      <c r="D40" s="123" t="s">
        <v>1077</v>
      </c>
      <c r="E40" s="219">
        <v>67538</v>
      </c>
      <c r="F40" s="219">
        <v>22899</v>
      </c>
      <c r="G40" s="219">
        <v>22944.27</v>
      </c>
      <c r="H40" s="133">
        <f t="shared" si="0"/>
        <v>1.0019769422245512</v>
      </c>
    </row>
    <row r="41" spans="1:8" ht="26.25">
      <c r="A41" s="131">
        <v>31</v>
      </c>
      <c r="B41" s="121" t="s">
        <v>941</v>
      </c>
      <c r="C41" s="121" t="s">
        <v>1614</v>
      </c>
      <c r="D41" s="123" t="s">
        <v>1126</v>
      </c>
      <c r="E41" s="219">
        <v>17905</v>
      </c>
      <c r="F41" s="219">
        <v>0</v>
      </c>
      <c r="G41" s="219">
        <v>0</v>
      </c>
      <c r="H41" s="133">
        <v>0</v>
      </c>
    </row>
    <row r="42" spans="1:8" ht="78.75">
      <c r="A42" s="63">
        <v>32</v>
      </c>
      <c r="B42" s="119" t="s">
        <v>168</v>
      </c>
      <c r="C42" s="120" t="s">
        <v>1842</v>
      </c>
      <c r="D42" s="120"/>
      <c r="E42" s="217">
        <f>E43</f>
        <v>0</v>
      </c>
      <c r="F42" s="217">
        <f>F43</f>
        <v>7500</v>
      </c>
      <c r="G42" s="217">
        <f>G43</f>
        <v>7500</v>
      </c>
      <c r="H42" s="218">
        <f>G42/F42</f>
        <v>1</v>
      </c>
    </row>
    <row r="43" spans="1:8" ht="105">
      <c r="A43" s="63">
        <v>33</v>
      </c>
      <c r="B43" s="121" t="s">
        <v>168</v>
      </c>
      <c r="C43" s="121" t="s">
        <v>1599</v>
      </c>
      <c r="D43" s="123" t="s">
        <v>1281</v>
      </c>
      <c r="E43" s="219">
        <v>0</v>
      </c>
      <c r="F43" s="219">
        <v>7500</v>
      </c>
      <c r="G43" s="219">
        <v>7500</v>
      </c>
      <c r="H43" s="133">
        <f>G43/F43</f>
        <v>1</v>
      </c>
    </row>
    <row r="44" spans="1:8" s="132" customFormat="1" ht="26.25">
      <c r="A44" s="131">
        <v>34</v>
      </c>
      <c r="B44" s="119" t="s">
        <v>712</v>
      </c>
      <c r="C44" s="120" t="s">
        <v>1616</v>
      </c>
      <c r="D44" s="120"/>
      <c r="E44" s="217">
        <f>SUM(E45:E58)</f>
        <v>39167636</v>
      </c>
      <c r="F44" s="217">
        <f>SUM(F45:F58)</f>
        <v>39820919.33</v>
      </c>
      <c r="G44" s="217">
        <f>SUM(G45:G58)</f>
        <v>40726858.63000001</v>
      </c>
      <c r="H44" s="218">
        <f t="shared" si="0"/>
        <v>1.0227503361359491</v>
      </c>
    </row>
    <row r="45" spans="1:8" ht="58.5" customHeight="1">
      <c r="A45" s="63">
        <v>35</v>
      </c>
      <c r="B45" s="121" t="s">
        <v>712</v>
      </c>
      <c r="C45" s="121" t="s">
        <v>1617</v>
      </c>
      <c r="D45" s="123" t="s">
        <v>151</v>
      </c>
      <c r="E45" s="219">
        <v>264599</v>
      </c>
      <c r="F45" s="219">
        <v>880539</v>
      </c>
      <c r="G45" s="219">
        <v>908440.64</v>
      </c>
      <c r="H45" s="133">
        <f t="shared" si="0"/>
        <v>1.0316870008029173</v>
      </c>
    </row>
    <row r="46" spans="1:8" ht="78.75">
      <c r="A46" s="63">
        <v>36</v>
      </c>
      <c r="B46" s="121" t="s">
        <v>712</v>
      </c>
      <c r="C46" s="121" t="s">
        <v>1618</v>
      </c>
      <c r="D46" s="122" t="s">
        <v>924</v>
      </c>
      <c r="E46" s="219">
        <v>29938030</v>
      </c>
      <c r="F46" s="219">
        <v>28962592.33</v>
      </c>
      <c r="G46" s="219">
        <v>29751321.74</v>
      </c>
      <c r="H46" s="133">
        <f t="shared" si="0"/>
        <v>1.0272326938491283</v>
      </c>
    </row>
    <row r="47" spans="1:8" ht="78.75">
      <c r="A47" s="131">
        <v>37</v>
      </c>
      <c r="B47" s="121" t="s">
        <v>712</v>
      </c>
      <c r="C47" s="121" t="s">
        <v>1619</v>
      </c>
      <c r="D47" s="122" t="s">
        <v>1728</v>
      </c>
      <c r="E47" s="219">
        <v>14720</v>
      </c>
      <c r="F47" s="219">
        <v>940</v>
      </c>
      <c r="G47" s="219">
        <v>938.27</v>
      </c>
      <c r="H47" s="133">
        <f t="shared" si="0"/>
        <v>0.9981595744680851</v>
      </c>
    </row>
    <row r="48" spans="1:8" ht="52.5">
      <c r="A48" s="63">
        <v>38</v>
      </c>
      <c r="B48" s="121" t="s">
        <v>712</v>
      </c>
      <c r="C48" s="121" t="s">
        <v>1620</v>
      </c>
      <c r="D48" s="123" t="s">
        <v>928</v>
      </c>
      <c r="E48" s="219">
        <v>127026</v>
      </c>
      <c r="F48" s="219">
        <v>111357</v>
      </c>
      <c r="G48" s="219">
        <v>111356.91</v>
      </c>
      <c r="H48" s="133">
        <f t="shared" si="0"/>
        <v>0.9999991917885719</v>
      </c>
    </row>
    <row r="49" spans="1:8" ht="78.75">
      <c r="A49" s="63">
        <v>39</v>
      </c>
      <c r="B49" s="121" t="s">
        <v>712</v>
      </c>
      <c r="C49" s="121" t="s">
        <v>1621</v>
      </c>
      <c r="D49" s="122" t="s">
        <v>1729</v>
      </c>
      <c r="E49" s="219">
        <v>3087</v>
      </c>
      <c r="F49" s="219">
        <v>90679</v>
      </c>
      <c r="G49" s="219">
        <v>94091.7</v>
      </c>
      <c r="H49" s="133">
        <f t="shared" si="0"/>
        <v>1.037634954068748</v>
      </c>
    </row>
    <row r="50" spans="1:8" ht="39">
      <c r="A50" s="131">
        <v>40</v>
      </c>
      <c r="B50" s="121" t="s">
        <v>712</v>
      </c>
      <c r="C50" s="121" t="s">
        <v>1622</v>
      </c>
      <c r="D50" s="123" t="s">
        <v>1261</v>
      </c>
      <c r="E50" s="219">
        <v>5415030</v>
      </c>
      <c r="F50" s="219">
        <v>5349570</v>
      </c>
      <c r="G50" s="219">
        <v>5349570.31</v>
      </c>
      <c r="H50" s="133">
        <f t="shared" si="0"/>
        <v>1.0000000579485826</v>
      </c>
    </row>
    <row r="51" spans="1:8" ht="66">
      <c r="A51" s="63">
        <v>41</v>
      </c>
      <c r="B51" s="121" t="s">
        <v>712</v>
      </c>
      <c r="C51" s="121" t="s">
        <v>1623</v>
      </c>
      <c r="D51" s="123" t="s">
        <v>1265</v>
      </c>
      <c r="E51" s="219">
        <v>375368</v>
      </c>
      <c r="F51" s="219">
        <v>445877.57</v>
      </c>
      <c r="G51" s="219">
        <v>445875.06</v>
      </c>
      <c r="H51" s="133">
        <f t="shared" si="0"/>
        <v>0.9999943706520155</v>
      </c>
    </row>
    <row r="52" spans="1:8" ht="26.25">
      <c r="A52" s="63">
        <v>42</v>
      </c>
      <c r="B52" s="121" t="s">
        <v>712</v>
      </c>
      <c r="C52" s="121" t="s">
        <v>1626</v>
      </c>
      <c r="D52" s="123" t="s">
        <v>770</v>
      </c>
      <c r="E52" s="219">
        <v>583879</v>
      </c>
      <c r="F52" s="219">
        <v>888282</v>
      </c>
      <c r="G52" s="219">
        <v>910290.7</v>
      </c>
      <c r="H52" s="133">
        <f t="shared" si="0"/>
        <v>1.0247767037945157</v>
      </c>
    </row>
    <row r="53" spans="1:8" ht="52.5">
      <c r="A53" s="131">
        <v>43</v>
      </c>
      <c r="B53" s="121" t="s">
        <v>712</v>
      </c>
      <c r="C53" s="121" t="s">
        <v>1624</v>
      </c>
      <c r="D53" s="123" t="s">
        <v>1625</v>
      </c>
      <c r="E53" s="219">
        <v>0</v>
      </c>
      <c r="F53" s="219">
        <v>1440.43</v>
      </c>
      <c r="G53" s="219">
        <v>1440.43</v>
      </c>
      <c r="H53" s="133">
        <f t="shared" si="0"/>
        <v>1</v>
      </c>
    </row>
    <row r="54" spans="1:8" ht="52.5">
      <c r="A54" s="63">
        <v>44</v>
      </c>
      <c r="B54" s="121" t="s">
        <v>712</v>
      </c>
      <c r="C54" s="121" t="s">
        <v>1627</v>
      </c>
      <c r="D54" s="123" t="s">
        <v>1628</v>
      </c>
      <c r="E54" s="219">
        <v>0</v>
      </c>
      <c r="F54" s="219">
        <v>0</v>
      </c>
      <c r="G54" s="219">
        <v>2.5</v>
      </c>
      <c r="H54" s="133"/>
    </row>
    <row r="55" spans="1:8" ht="12.75">
      <c r="A55" s="63">
        <v>45</v>
      </c>
      <c r="B55" s="121" t="s">
        <v>712</v>
      </c>
      <c r="C55" s="121" t="s">
        <v>1629</v>
      </c>
      <c r="D55" s="123" t="s">
        <v>771</v>
      </c>
      <c r="E55" s="219">
        <v>22197</v>
      </c>
      <c r="F55" s="219">
        <v>5297</v>
      </c>
      <c r="G55" s="219">
        <v>5297.17</v>
      </c>
      <c r="H55" s="133">
        <f t="shared" si="0"/>
        <v>1.0000320936379083</v>
      </c>
    </row>
    <row r="56" spans="1:8" ht="39">
      <c r="A56" s="131">
        <v>46</v>
      </c>
      <c r="B56" s="121" t="s">
        <v>712</v>
      </c>
      <c r="C56" s="121" t="s">
        <v>1630</v>
      </c>
      <c r="D56" s="123" t="s">
        <v>1631</v>
      </c>
      <c r="E56" s="219">
        <v>926700</v>
      </c>
      <c r="F56" s="219">
        <v>1833870</v>
      </c>
      <c r="G56" s="219">
        <v>1905533.82</v>
      </c>
      <c r="H56" s="133">
        <f t="shared" si="0"/>
        <v>1.039077917191513</v>
      </c>
    </row>
    <row r="57" spans="1:8" ht="52.5">
      <c r="A57" s="63">
        <v>47</v>
      </c>
      <c r="B57" s="121" t="s">
        <v>712</v>
      </c>
      <c r="C57" s="121" t="s">
        <v>1632</v>
      </c>
      <c r="D57" s="123" t="s">
        <v>1633</v>
      </c>
      <c r="E57" s="219">
        <v>1497000</v>
      </c>
      <c r="F57" s="219">
        <v>1249800</v>
      </c>
      <c r="G57" s="219">
        <v>1242024.38</v>
      </c>
      <c r="H57" s="133">
        <f t="shared" si="0"/>
        <v>0.9937785085613697</v>
      </c>
    </row>
    <row r="58" spans="1:8" ht="92.25">
      <c r="A58" s="63">
        <v>48</v>
      </c>
      <c r="B58" s="121" t="s">
        <v>712</v>
      </c>
      <c r="C58" s="121" t="s">
        <v>1748</v>
      </c>
      <c r="D58" s="7" t="s">
        <v>1745</v>
      </c>
      <c r="E58" s="219">
        <v>0</v>
      </c>
      <c r="F58" s="219">
        <v>675</v>
      </c>
      <c r="G58" s="219">
        <v>675</v>
      </c>
      <c r="H58" s="133">
        <f t="shared" si="0"/>
        <v>1</v>
      </c>
    </row>
    <row r="59" spans="1:8" s="132" customFormat="1" ht="39">
      <c r="A59" s="131">
        <v>49</v>
      </c>
      <c r="B59" s="119" t="s">
        <v>718</v>
      </c>
      <c r="C59" s="120" t="s">
        <v>1634</v>
      </c>
      <c r="D59" s="120"/>
      <c r="E59" s="217">
        <f>E60</f>
        <v>0</v>
      </c>
      <c r="F59" s="217">
        <f>F60</f>
        <v>68283</v>
      </c>
      <c r="G59" s="217">
        <f>G60</f>
        <v>68328.42</v>
      </c>
      <c r="H59" s="218">
        <f t="shared" si="0"/>
        <v>1.000665172883441</v>
      </c>
    </row>
    <row r="60" spans="1:8" ht="78.75">
      <c r="A60" s="63">
        <v>50</v>
      </c>
      <c r="B60" s="121" t="s">
        <v>718</v>
      </c>
      <c r="C60" s="121" t="s">
        <v>1635</v>
      </c>
      <c r="D60" s="123" t="s">
        <v>1369</v>
      </c>
      <c r="E60" s="219">
        <v>0</v>
      </c>
      <c r="F60" s="219">
        <v>68283</v>
      </c>
      <c r="G60" s="219">
        <v>68328.42</v>
      </c>
      <c r="H60" s="133">
        <f t="shared" si="0"/>
        <v>1.000665172883441</v>
      </c>
    </row>
    <row r="61" spans="1:8" s="132" customFormat="1" ht="66">
      <c r="A61" s="63">
        <v>51</v>
      </c>
      <c r="B61" s="119" t="s">
        <v>1108</v>
      </c>
      <c r="C61" s="120" t="s">
        <v>1636</v>
      </c>
      <c r="D61" s="120"/>
      <c r="E61" s="217">
        <f>SUM(E62:E71)</f>
        <v>0</v>
      </c>
      <c r="F61" s="217">
        <f>SUM(F62:F71)</f>
        <v>439648</v>
      </c>
      <c r="G61" s="217">
        <f>SUM(G62:G71)</f>
        <v>444151.70999999996</v>
      </c>
      <c r="H61" s="218">
        <f t="shared" si="0"/>
        <v>1.0102438996651866</v>
      </c>
    </row>
    <row r="62" spans="1:8" ht="92.25">
      <c r="A62" s="131">
        <v>52</v>
      </c>
      <c r="B62" s="121" t="s">
        <v>1108</v>
      </c>
      <c r="C62" s="121" t="s">
        <v>1595</v>
      </c>
      <c r="D62" s="122" t="s">
        <v>1268</v>
      </c>
      <c r="E62" s="219">
        <v>0</v>
      </c>
      <c r="F62" s="219">
        <v>1500</v>
      </c>
      <c r="G62" s="219">
        <v>1500</v>
      </c>
      <c r="H62" s="133">
        <f>G62/F62</f>
        <v>1</v>
      </c>
    </row>
    <row r="63" spans="1:8" ht="105">
      <c r="A63" s="63">
        <v>53</v>
      </c>
      <c r="B63" s="121" t="s">
        <v>1108</v>
      </c>
      <c r="C63" s="121" t="s">
        <v>1596</v>
      </c>
      <c r="D63" s="122" t="s">
        <v>1759</v>
      </c>
      <c r="E63" s="219">
        <v>0</v>
      </c>
      <c r="F63" s="219">
        <v>24000</v>
      </c>
      <c r="G63" s="219">
        <v>24000</v>
      </c>
      <c r="H63" s="133">
        <f t="shared" si="0"/>
        <v>1</v>
      </c>
    </row>
    <row r="64" spans="1:8" ht="92.25">
      <c r="A64" s="63">
        <v>54</v>
      </c>
      <c r="B64" s="121" t="s">
        <v>1108</v>
      </c>
      <c r="C64" s="121" t="s">
        <v>1637</v>
      </c>
      <c r="D64" s="122" t="s">
        <v>1273</v>
      </c>
      <c r="E64" s="219">
        <v>0</v>
      </c>
      <c r="F64" s="219">
        <v>150</v>
      </c>
      <c r="G64" s="219">
        <v>150</v>
      </c>
      <c r="H64" s="133">
        <f t="shared" si="0"/>
        <v>1</v>
      </c>
    </row>
    <row r="65" spans="1:8" ht="105">
      <c r="A65" s="131">
        <v>55</v>
      </c>
      <c r="B65" s="121" t="s">
        <v>1108</v>
      </c>
      <c r="C65" s="121" t="s">
        <v>1638</v>
      </c>
      <c r="D65" s="122" t="s">
        <v>1277</v>
      </c>
      <c r="E65" s="219">
        <v>0</v>
      </c>
      <c r="F65" s="219">
        <v>138340</v>
      </c>
      <c r="G65" s="219">
        <v>138344.07</v>
      </c>
      <c r="H65" s="133">
        <f t="shared" si="0"/>
        <v>1.0000294202689028</v>
      </c>
    </row>
    <row r="66" spans="1:8" ht="92.25">
      <c r="A66" s="63">
        <v>56</v>
      </c>
      <c r="B66" s="121" t="s">
        <v>1108</v>
      </c>
      <c r="C66" s="121" t="s">
        <v>1639</v>
      </c>
      <c r="D66" s="122" t="s">
        <v>1579</v>
      </c>
      <c r="E66" s="219">
        <v>0</v>
      </c>
      <c r="F66" s="219">
        <v>0</v>
      </c>
      <c r="G66" s="219">
        <v>4500</v>
      </c>
      <c r="H66" s="133"/>
    </row>
    <row r="67" spans="1:8" ht="118.5">
      <c r="A67" s="63">
        <v>57</v>
      </c>
      <c r="B67" s="121" t="s">
        <v>1108</v>
      </c>
      <c r="C67" s="121" t="s">
        <v>1843</v>
      </c>
      <c r="D67" s="122" t="s">
        <v>1844</v>
      </c>
      <c r="E67" s="219">
        <v>0</v>
      </c>
      <c r="F67" s="219">
        <v>750</v>
      </c>
      <c r="G67" s="219">
        <v>750</v>
      </c>
      <c r="H67" s="133">
        <f t="shared" si="0"/>
        <v>1</v>
      </c>
    </row>
    <row r="68" spans="1:8" ht="132">
      <c r="A68" s="131">
        <v>58</v>
      </c>
      <c r="B68" s="121" t="s">
        <v>1108</v>
      </c>
      <c r="C68" s="121" t="s">
        <v>1640</v>
      </c>
      <c r="D68" s="122" t="s">
        <v>1733</v>
      </c>
      <c r="E68" s="219">
        <v>0</v>
      </c>
      <c r="F68" s="219">
        <v>1160</v>
      </c>
      <c r="G68" s="219">
        <v>1160.21</v>
      </c>
      <c r="H68" s="133">
        <f t="shared" si="0"/>
        <v>1.0001810344827586</v>
      </c>
    </row>
    <row r="69" spans="1:8" ht="92.25">
      <c r="A69" s="63">
        <v>59</v>
      </c>
      <c r="B69" s="121" t="s">
        <v>1108</v>
      </c>
      <c r="C69" s="121" t="s">
        <v>1641</v>
      </c>
      <c r="D69" s="122" t="s">
        <v>1642</v>
      </c>
      <c r="E69" s="219">
        <v>0</v>
      </c>
      <c r="F69" s="219">
        <v>2000</v>
      </c>
      <c r="G69" s="219">
        <v>2000</v>
      </c>
      <c r="H69" s="133">
        <f t="shared" si="0"/>
        <v>1</v>
      </c>
    </row>
    <row r="70" spans="1:8" ht="92.25">
      <c r="A70" s="63">
        <v>60</v>
      </c>
      <c r="B70" s="121" t="s">
        <v>1108</v>
      </c>
      <c r="C70" s="121" t="s">
        <v>1615</v>
      </c>
      <c r="D70" s="122" t="s">
        <v>1373</v>
      </c>
      <c r="E70" s="219">
        <v>0</v>
      </c>
      <c r="F70" s="219">
        <v>158120</v>
      </c>
      <c r="G70" s="219">
        <v>158120.09</v>
      </c>
      <c r="H70" s="133">
        <f t="shared" si="0"/>
        <v>1.0000005691879585</v>
      </c>
    </row>
    <row r="71" spans="1:8" ht="105">
      <c r="A71" s="131">
        <v>61</v>
      </c>
      <c r="B71" s="121" t="s">
        <v>1108</v>
      </c>
      <c r="C71" s="121" t="s">
        <v>1599</v>
      </c>
      <c r="D71" s="122" t="s">
        <v>1281</v>
      </c>
      <c r="E71" s="219">
        <v>0</v>
      </c>
      <c r="F71" s="219">
        <v>113628</v>
      </c>
      <c r="G71" s="219">
        <v>113627.34</v>
      </c>
      <c r="H71" s="133">
        <f t="shared" si="0"/>
        <v>0.9999941915724997</v>
      </c>
    </row>
    <row r="72" spans="1:8" ht="39">
      <c r="A72" s="63">
        <v>62</v>
      </c>
      <c r="B72" s="119" t="s">
        <v>835</v>
      </c>
      <c r="C72" s="120" t="s">
        <v>1845</v>
      </c>
      <c r="D72" s="220"/>
      <c r="E72" s="217">
        <f>E73</f>
        <v>0</v>
      </c>
      <c r="F72" s="217">
        <f>F73</f>
        <v>43028.8</v>
      </c>
      <c r="G72" s="217">
        <f>G73</f>
        <v>44191.13</v>
      </c>
      <c r="H72" s="218">
        <f>G72/F72</f>
        <v>1.0270128379132115</v>
      </c>
    </row>
    <row r="73" spans="1:8" ht="92.25">
      <c r="A73" s="63">
        <v>63</v>
      </c>
      <c r="B73" s="121" t="s">
        <v>835</v>
      </c>
      <c r="C73" s="121" t="s">
        <v>1606</v>
      </c>
      <c r="D73" s="122" t="s">
        <v>1846</v>
      </c>
      <c r="E73" s="219">
        <v>0</v>
      </c>
      <c r="F73" s="219">
        <v>43028.8</v>
      </c>
      <c r="G73" s="219">
        <v>44191.13</v>
      </c>
      <c r="H73" s="133">
        <f>G73/F73</f>
        <v>1.0270128379132115</v>
      </c>
    </row>
    <row r="74" spans="1:8" s="132" customFormat="1" ht="52.5">
      <c r="A74" s="131">
        <v>64</v>
      </c>
      <c r="B74" s="119" t="s">
        <v>836</v>
      </c>
      <c r="C74" s="120" t="s">
        <v>404</v>
      </c>
      <c r="D74" s="120"/>
      <c r="E74" s="217">
        <f>SUM(E75:E174)</f>
        <v>635798233</v>
      </c>
      <c r="F74" s="217">
        <f>SUM(F75:F174)</f>
        <v>745092924.68</v>
      </c>
      <c r="G74" s="217">
        <f>SUM(G75:G174)</f>
        <v>740135360.5099999</v>
      </c>
      <c r="H74" s="218">
        <f t="shared" si="0"/>
        <v>0.9933463813629296</v>
      </c>
    </row>
    <row r="75" spans="1:8" ht="26.25">
      <c r="A75" s="63">
        <v>65</v>
      </c>
      <c r="B75" s="121" t="s">
        <v>836</v>
      </c>
      <c r="C75" s="121" t="s">
        <v>1604</v>
      </c>
      <c r="D75" s="123" t="s">
        <v>1211</v>
      </c>
      <c r="E75" s="219">
        <v>0</v>
      </c>
      <c r="F75" s="219">
        <v>0</v>
      </c>
      <c r="G75" s="219">
        <v>0</v>
      </c>
      <c r="H75" s="133"/>
    </row>
    <row r="76" spans="1:8" ht="26.25">
      <c r="A76" s="63">
        <v>66</v>
      </c>
      <c r="B76" s="121" t="s">
        <v>836</v>
      </c>
      <c r="C76" s="121" t="s">
        <v>1643</v>
      </c>
      <c r="D76" s="123" t="s">
        <v>3</v>
      </c>
      <c r="E76" s="219">
        <v>173970400</v>
      </c>
      <c r="F76" s="219">
        <v>173970400</v>
      </c>
      <c r="G76" s="219">
        <v>173970400</v>
      </c>
      <c r="H76" s="133">
        <f aca="true" t="shared" si="1" ref="H76:H143">G76/F76</f>
        <v>1</v>
      </c>
    </row>
    <row r="77" spans="1:8" ht="39">
      <c r="A77" s="131">
        <v>67</v>
      </c>
      <c r="B77" s="121" t="s">
        <v>836</v>
      </c>
      <c r="C77" s="121" t="s">
        <v>1644</v>
      </c>
      <c r="D77" s="123" t="s">
        <v>953</v>
      </c>
      <c r="E77" s="219">
        <v>130986100</v>
      </c>
      <c r="F77" s="219">
        <v>132005300</v>
      </c>
      <c r="G77" s="219">
        <v>132005300</v>
      </c>
      <c r="H77" s="133">
        <f t="shared" si="1"/>
        <v>1</v>
      </c>
    </row>
    <row r="78" spans="1:8" ht="52.5">
      <c r="A78" s="63">
        <v>68</v>
      </c>
      <c r="B78" s="121" t="s">
        <v>836</v>
      </c>
      <c r="C78" s="121" t="s">
        <v>1847</v>
      </c>
      <c r="D78" s="123" t="s">
        <v>1848</v>
      </c>
      <c r="E78" s="219">
        <v>42266400</v>
      </c>
      <c r="F78" s="219">
        <v>42266400</v>
      </c>
      <c r="G78" s="219">
        <v>42266400</v>
      </c>
      <c r="H78" s="133">
        <f t="shared" si="1"/>
        <v>1</v>
      </c>
    </row>
    <row r="79" spans="1:8" ht="66">
      <c r="A79" s="63">
        <v>69</v>
      </c>
      <c r="B79" s="121" t="s">
        <v>836</v>
      </c>
      <c r="C79" s="121" t="s">
        <v>1849</v>
      </c>
      <c r="D79" s="123" t="s">
        <v>1850</v>
      </c>
      <c r="E79" s="219">
        <v>0</v>
      </c>
      <c r="F79" s="219">
        <v>11259900</v>
      </c>
      <c r="G79" s="219">
        <v>11259900</v>
      </c>
      <c r="H79" s="133">
        <f t="shared" si="1"/>
        <v>1</v>
      </c>
    </row>
    <row r="80" spans="1:8" ht="52.5">
      <c r="A80" s="131">
        <v>70</v>
      </c>
      <c r="B80" s="121" t="s">
        <v>836</v>
      </c>
      <c r="C80" s="121" t="s">
        <v>1851</v>
      </c>
      <c r="D80" s="123" t="s">
        <v>1852</v>
      </c>
      <c r="E80" s="219">
        <v>977100</v>
      </c>
      <c r="F80" s="219">
        <v>2714200</v>
      </c>
      <c r="G80" s="219">
        <v>2714200</v>
      </c>
      <c r="H80" s="133">
        <f t="shared" si="1"/>
        <v>1</v>
      </c>
    </row>
    <row r="81" spans="1:8" ht="52.5">
      <c r="A81" s="63">
        <v>71</v>
      </c>
      <c r="B81" s="121" t="s">
        <v>836</v>
      </c>
      <c r="C81" s="121" t="s">
        <v>1853</v>
      </c>
      <c r="D81" s="123" t="s">
        <v>1854</v>
      </c>
      <c r="E81" s="219">
        <v>189000</v>
      </c>
      <c r="F81" s="219">
        <v>189000</v>
      </c>
      <c r="G81" s="219">
        <v>189000</v>
      </c>
      <c r="H81" s="133">
        <f t="shared" si="1"/>
        <v>1</v>
      </c>
    </row>
    <row r="82" spans="1:8" ht="66">
      <c r="A82" s="63">
        <v>72</v>
      </c>
      <c r="B82" s="121" t="s">
        <v>836</v>
      </c>
      <c r="C82" s="121" t="s">
        <v>1645</v>
      </c>
      <c r="D82" s="123" t="s">
        <v>1582</v>
      </c>
      <c r="E82" s="219">
        <v>4900700</v>
      </c>
      <c r="F82" s="219">
        <v>4900700</v>
      </c>
      <c r="G82" s="219">
        <v>4400700</v>
      </c>
      <c r="H82" s="133">
        <f t="shared" si="1"/>
        <v>0.8979737588507765</v>
      </c>
    </row>
    <row r="83" spans="1:8" ht="52.5">
      <c r="A83" s="131">
        <v>73</v>
      </c>
      <c r="B83" s="121" t="s">
        <v>836</v>
      </c>
      <c r="C83" s="121" t="s">
        <v>1646</v>
      </c>
      <c r="D83" s="123" t="s">
        <v>1075</v>
      </c>
      <c r="E83" s="219">
        <v>0</v>
      </c>
      <c r="F83" s="219">
        <v>396724</v>
      </c>
      <c r="G83" s="219">
        <v>396724</v>
      </c>
      <c r="H83" s="133">
        <f t="shared" si="1"/>
        <v>1</v>
      </c>
    </row>
    <row r="84" spans="1:8" ht="26.25">
      <c r="A84" s="63">
        <v>74</v>
      </c>
      <c r="B84" s="121" t="s">
        <v>836</v>
      </c>
      <c r="C84" s="121" t="s">
        <v>1647</v>
      </c>
      <c r="D84" s="123" t="s">
        <v>1164</v>
      </c>
      <c r="E84" s="219">
        <v>0</v>
      </c>
      <c r="F84" s="219">
        <v>122000</v>
      </c>
      <c r="G84" s="219">
        <v>122000</v>
      </c>
      <c r="H84" s="133">
        <f t="shared" si="1"/>
        <v>1</v>
      </c>
    </row>
    <row r="85" spans="1:8" ht="52.5">
      <c r="A85" s="63">
        <v>75</v>
      </c>
      <c r="B85" s="121" t="s">
        <v>836</v>
      </c>
      <c r="C85" s="121" t="s">
        <v>1648</v>
      </c>
      <c r="D85" s="123" t="s">
        <v>1358</v>
      </c>
      <c r="E85" s="219">
        <v>274300</v>
      </c>
      <c r="F85" s="219">
        <v>274300</v>
      </c>
      <c r="G85" s="219">
        <v>274300</v>
      </c>
      <c r="H85" s="133">
        <f t="shared" si="1"/>
        <v>1</v>
      </c>
    </row>
    <row r="86" spans="1:8" ht="105">
      <c r="A86" s="131">
        <v>76</v>
      </c>
      <c r="B86" s="121" t="s">
        <v>836</v>
      </c>
      <c r="C86" s="121" t="s">
        <v>1855</v>
      </c>
      <c r="D86" s="123" t="s">
        <v>1856</v>
      </c>
      <c r="E86" s="219">
        <v>600000</v>
      </c>
      <c r="F86" s="219">
        <v>1200000</v>
      </c>
      <c r="G86" s="219">
        <v>1200000</v>
      </c>
      <c r="H86" s="133">
        <f t="shared" si="1"/>
        <v>1</v>
      </c>
    </row>
    <row r="87" spans="1:8" ht="52.5">
      <c r="A87" s="63">
        <v>77</v>
      </c>
      <c r="B87" s="121" t="s">
        <v>836</v>
      </c>
      <c r="C87" s="121" t="s">
        <v>1649</v>
      </c>
      <c r="D87" s="123" t="s">
        <v>1650</v>
      </c>
      <c r="E87" s="219">
        <v>0</v>
      </c>
      <c r="F87" s="219">
        <v>86000</v>
      </c>
      <c r="G87" s="219">
        <v>86000</v>
      </c>
      <c r="H87" s="133">
        <f t="shared" si="1"/>
        <v>1</v>
      </c>
    </row>
    <row r="88" spans="1:8" ht="66">
      <c r="A88" s="63">
        <v>78</v>
      </c>
      <c r="B88" s="121" t="s">
        <v>836</v>
      </c>
      <c r="C88" s="121" t="s">
        <v>1857</v>
      </c>
      <c r="D88" s="123" t="s">
        <v>1858</v>
      </c>
      <c r="E88" s="219">
        <v>0</v>
      </c>
      <c r="F88" s="219">
        <v>4994900</v>
      </c>
      <c r="G88" s="219">
        <v>4994900</v>
      </c>
      <c r="H88" s="133">
        <f t="shared" si="1"/>
        <v>1</v>
      </c>
    </row>
    <row r="89" spans="1:8" ht="78.75">
      <c r="A89" s="131">
        <v>79</v>
      </c>
      <c r="B89" s="121" t="s">
        <v>836</v>
      </c>
      <c r="C89" s="121" t="s">
        <v>1859</v>
      </c>
      <c r="D89" s="123" t="s">
        <v>1860</v>
      </c>
      <c r="E89" s="219">
        <v>0</v>
      </c>
      <c r="F89" s="219">
        <v>180837</v>
      </c>
      <c r="G89" s="219">
        <v>180837</v>
      </c>
      <c r="H89" s="133">
        <f t="shared" si="1"/>
        <v>1</v>
      </c>
    </row>
    <row r="90" spans="1:8" ht="39">
      <c r="A90" s="63">
        <v>80</v>
      </c>
      <c r="B90" s="121" t="s">
        <v>836</v>
      </c>
      <c r="C90" s="121" t="s">
        <v>1651</v>
      </c>
      <c r="D90" s="122" t="s">
        <v>1861</v>
      </c>
      <c r="E90" s="219">
        <v>817700</v>
      </c>
      <c r="F90" s="219">
        <v>817700</v>
      </c>
      <c r="G90" s="219">
        <v>817700</v>
      </c>
      <c r="H90" s="133">
        <f t="shared" si="1"/>
        <v>1</v>
      </c>
    </row>
    <row r="91" spans="1:8" ht="66">
      <c r="A91" s="63">
        <v>81</v>
      </c>
      <c r="B91" s="121" t="s">
        <v>836</v>
      </c>
      <c r="C91" s="121" t="s">
        <v>1652</v>
      </c>
      <c r="D91" s="122" t="s">
        <v>1862</v>
      </c>
      <c r="E91" s="219">
        <v>56000</v>
      </c>
      <c r="F91" s="219">
        <v>112000</v>
      </c>
      <c r="G91" s="219">
        <v>112000</v>
      </c>
      <c r="H91" s="133">
        <f t="shared" si="1"/>
        <v>1</v>
      </c>
    </row>
    <row r="92" spans="1:8" ht="39">
      <c r="A92" s="131">
        <v>82</v>
      </c>
      <c r="B92" s="121" t="s">
        <v>836</v>
      </c>
      <c r="C92" s="121" t="s">
        <v>1653</v>
      </c>
      <c r="D92" s="123" t="s">
        <v>1359</v>
      </c>
      <c r="E92" s="219">
        <v>0</v>
      </c>
      <c r="F92" s="219">
        <v>500000</v>
      </c>
      <c r="G92" s="219">
        <v>422500</v>
      </c>
      <c r="H92" s="133">
        <f t="shared" si="1"/>
        <v>0.845</v>
      </c>
    </row>
    <row r="93" spans="1:8" ht="78.75">
      <c r="A93" s="63">
        <v>83</v>
      </c>
      <c r="B93" s="121" t="s">
        <v>836</v>
      </c>
      <c r="C93" s="121" t="s">
        <v>1654</v>
      </c>
      <c r="D93" s="123" t="s">
        <v>1655</v>
      </c>
      <c r="E93" s="219">
        <v>0</v>
      </c>
      <c r="F93" s="219">
        <v>102400</v>
      </c>
      <c r="G93" s="219">
        <v>102400</v>
      </c>
      <c r="H93" s="133">
        <f t="shared" si="1"/>
        <v>1</v>
      </c>
    </row>
    <row r="94" spans="1:8" ht="78.75">
      <c r="A94" s="63">
        <v>84</v>
      </c>
      <c r="B94" s="121" t="s">
        <v>836</v>
      </c>
      <c r="C94" s="121" t="s">
        <v>1863</v>
      </c>
      <c r="D94" s="123" t="s">
        <v>1864</v>
      </c>
      <c r="E94" s="219">
        <v>0</v>
      </c>
      <c r="F94" s="219">
        <v>3469490.97</v>
      </c>
      <c r="G94" s="219">
        <v>3469490.97</v>
      </c>
      <c r="H94" s="133">
        <f t="shared" si="1"/>
        <v>1</v>
      </c>
    </row>
    <row r="95" spans="1:8" ht="52.5">
      <c r="A95" s="131">
        <v>85</v>
      </c>
      <c r="B95" s="121" t="s">
        <v>836</v>
      </c>
      <c r="C95" s="121" t="s">
        <v>1865</v>
      </c>
      <c r="D95" s="123" t="s">
        <v>1866</v>
      </c>
      <c r="E95" s="219">
        <v>0</v>
      </c>
      <c r="F95" s="219">
        <v>9928000</v>
      </c>
      <c r="G95" s="219">
        <v>9928000</v>
      </c>
      <c r="H95" s="133">
        <f t="shared" si="1"/>
        <v>1</v>
      </c>
    </row>
    <row r="96" spans="1:8" ht="52.5">
      <c r="A96" s="63">
        <v>86</v>
      </c>
      <c r="B96" s="121" t="s">
        <v>836</v>
      </c>
      <c r="C96" s="121" t="s">
        <v>1867</v>
      </c>
      <c r="D96" s="123" t="s">
        <v>1868</v>
      </c>
      <c r="E96" s="219">
        <v>0</v>
      </c>
      <c r="F96" s="219">
        <v>200000</v>
      </c>
      <c r="G96" s="219">
        <v>200000</v>
      </c>
      <c r="H96" s="133">
        <f t="shared" si="1"/>
        <v>1</v>
      </c>
    </row>
    <row r="97" spans="1:8" ht="39">
      <c r="A97" s="63">
        <v>87</v>
      </c>
      <c r="B97" s="121" t="s">
        <v>836</v>
      </c>
      <c r="C97" s="121" t="s">
        <v>1656</v>
      </c>
      <c r="D97" s="122" t="s">
        <v>1869</v>
      </c>
      <c r="E97" s="219">
        <v>186000</v>
      </c>
      <c r="F97" s="219">
        <v>186000</v>
      </c>
      <c r="G97" s="219">
        <v>186000</v>
      </c>
      <c r="H97" s="133">
        <f t="shared" si="1"/>
        <v>1</v>
      </c>
    </row>
    <row r="98" spans="1:8" ht="52.5">
      <c r="A98" s="131">
        <v>88</v>
      </c>
      <c r="B98" s="121" t="s">
        <v>836</v>
      </c>
      <c r="C98" s="121" t="s">
        <v>1657</v>
      </c>
      <c r="D98" s="122" t="s">
        <v>1870</v>
      </c>
      <c r="E98" s="219">
        <v>0</v>
      </c>
      <c r="F98" s="219">
        <v>3499960</v>
      </c>
      <c r="G98" s="219">
        <v>3499960</v>
      </c>
      <c r="H98" s="133">
        <f t="shared" si="1"/>
        <v>1</v>
      </c>
    </row>
    <row r="99" spans="1:8" ht="52.5">
      <c r="A99" s="63">
        <v>89</v>
      </c>
      <c r="B99" s="121" t="s">
        <v>836</v>
      </c>
      <c r="C99" s="121" t="s">
        <v>1871</v>
      </c>
      <c r="D99" s="122" t="s">
        <v>1872</v>
      </c>
      <c r="E99" s="219">
        <v>0</v>
      </c>
      <c r="F99" s="219">
        <v>10000000</v>
      </c>
      <c r="G99" s="219">
        <v>10000000</v>
      </c>
      <c r="H99" s="133">
        <f t="shared" si="1"/>
        <v>1</v>
      </c>
    </row>
    <row r="100" spans="1:8" ht="52.5">
      <c r="A100" s="63">
        <v>90</v>
      </c>
      <c r="B100" s="121" t="s">
        <v>836</v>
      </c>
      <c r="C100" s="121" t="s">
        <v>1658</v>
      </c>
      <c r="D100" s="123" t="s">
        <v>1360</v>
      </c>
      <c r="E100" s="219">
        <v>0</v>
      </c>
      <c r="F100" s="219">
        <v>4000000</v>
      </c>
      <c r="G100" s="219">
        <v>4000000</v>
      </c>
      <c r="H100" s="133">
        <f t="shared" si="1"/>
        <v>1</v>
      </c>
    </row>
    <row r="101" spans="1:8" ht="52.5">
      <c r="A101" s="131">
        <v>91</v>
      </c>
      <c r="B101" s="121" t="s">
        <v>836</v>
      </c>
      <c r="C101" s="121" t="s">
        <v>1659</v>
      </c>
      <c r="D101" s="123" t="s">
        <v>1361</v>
      </c>
      <c r="E101" s="219">
        <v>0</v>
      </c>
      <c r="F101" s="219">
        <v>14067936</v>
      </c>
      <c r="G101" s="219">
        <v>14067936</v>
      </c>
      <c r="H101" s="133">
        <f t="shared" si="1"/>
        <v>1</v>
      </c>
    </row>
    <row r="102" spans="1:8" ht="52.5">
      <c r="A102" s="63">
        <v>92</v>
      </c>
      <c r="B102" s="121" t="s">
        <v>836</v>
      </c>
      <c r="C102" s="121" t="s">
        <v>1660</v>
      </c>
      <c r="D102" s="122" t="s">
        <v>1873</v>
      </c>
      <c r="E102" s="219">
        <v>295200</v>
      </c>
      <c r="F102" s="219">
        <v>295200</v>
      </c>
      <c r="G102" s="219">
        <v>295200</v>
      </c>
      <c r="H102" s="133">
        <f t="shared" si="1"/>
        <v>1</v>
      </c>
    </row>
    <row r="103" spans="1:8" ht="52.5">
      <c r="A103" s="63">
        <v>93</v>
      </c>
      <c r="B103" s="121" t="s">
        <v>836</v>
      </c>
      <c r="C103" s="121" t="s">
        <v>1661</v>
      </c>
      <c r="D103" s="122" t="s">
        <v>1874</v>
      </c>
      <c r="E103" s="219">
        <v>2312000</v>
      </c>
      <c r="F103" s="219">
        <v>2312000</v>
      </c>
      <c r="G103" s="219">
        <v>2312000</v>
      </c>
      <c r="H103" s="133">
        <f t="shared" si="1"/>
        <v>1</v>
      </c>
    </row>
    <row r="104" spans="1:8" ht="66">
      <c r="A104" s="131">
        <v>94</v>
      </c>
      <c r="B104" s="121" t="s">
        <v>836</v>
      </c>
      <c r="C104" s="121" t="s">
        <v>1662</v>
      </c>
      <c r="D104" s="122" t="s">
        <v>1875</v>
      </c>
      <c r="E104" s="219">
        <v>6209200</v>
      </c>
      <c r="F104" s="219">
        <v>6209200</v>
      </c>
      <c r="G104" s="219">
        <v>6209200</v>
      </c>
      <c r="H104" s="133">
        <f t="shared" si="1"/>
        <v>1</v>
      </c>
    </row>
    <row r="105" spans="1:8" ht="52.5">
      <c r="A105" s="63">
        <v>95</v>
      </c>
      <c r="B105" s="121" t="s">
        <v>836</v>
      </c>
      <c r="C105" s="121" t="s">
        <v>1663</v>
      </c>
      <c r="D105" s="122" t="s">
        <v>1876</v>
      </c>
      <c r="E105" s="219">
        <v>151400</v>
      </c>
      <c r="F105" s="219">
        <v>151400</v>
      </c>
      <c r="G105" s="219">
        <v>151400</v>
      </c>
      <c r="H105" s="133">
        <f t="shared" si="1"/>
        <v>1</v>
      </c>
    </row>
    <row r="106" spans="1:8" ht="66">
      <c r="A106" s="63">
        <v>96</v>
      </c>
      <c r="B106" s="121" t="s">
        <v>836</v>
      </c>
      <c r="C106" s="121" t="s">
        <v>1664</v>
      </c>
      <c r="D106" s="122" t="s">
        <v>1877</v>
      </c>
      <c r="E106" s="219">
        <v>1505000</v>
      </c>
      <c r="F106" s="219">
        <v>1720000</v>
      </c>
      <c r="G106" s="219">
        <v>1720000</v>
      </c>
      <c r="H106" s="133">
        <f t="shared" si="1"/>
        <v>1</v>
      </c>
    </row>
    <row r="107" spans="1:8" ht="171">
      <c r="A107" s="131">
        <v>97</v>
      </c>
      <c r="B107" s="121" t="s">
        <v>836</v>
      </c>
      <c r="C107" s="121" t="s">
        <v>1665</v>
      </c>
      <c r="D107" s="122" t="s">
        <v>1878</v>
      </c>
      <c r="E107" s="219">
        <v>0</v>
      </c>
      <c r="F107" s="219">
        <v>2610000</v>
      </c>
      <c r="G107" s="219">
        <v>2481000</v>
      </c>
      <c r="H107" s="133">
        <f t="shared" si="1"/>
        <v>0.9505747126436782</v>
      </c>
    </row>
    <row r="108" spans="1:8" ht="78.75">
      <c r="A108" s="63">
        <v>98</v>
      </c>
      <c r="B108" s="121" t="s">
        <v>836</v>
      </c>
      <c r="C108" s="121" t="s">
        <v>1879</v>
      </c>
      <c r="D108" s="122" t="s">
        <v>1880</v>
      </c>
      <c r="E108" s="219">
        <v>0</v>
      </c>
      <c r="F108" s="219">
        <v>3013700</v>
      </c>
      <c r="G108" s="219">
        <v>0</v>
      </c>
      <c r="H108" s="133">
        <f t="shared" si="1"/>
        <v>0</v>
      </c>
    </row>
    <row r="109" spans="1:8" ht="66">
      <c r="A109" s="63">
        <v>99</v>
      </c>
      <c r="B109" s="121" t="s">
        <v>836</v>
      </c>
      <c r="C109" s="121" t="s">
        <v>1666</v>
      </c>
      <c r="D109" s="123" t="s">
        <v>1362</v>
      </c>
      <c r="E109" s="219">
        <v>0</v>
      </c>
      <c r="F109" s="219">
        <v>8148633</v>
      </c>
      <c r="G109" s="219">
        <v>8022066.5</v>
      </c>
      <c r="H109" s="133">
        <f t="shared" si="1"/>
        <v>0.9844677628750736</v>
      </c>
    </row>
    <row r="110" spans="1:8" ht="92.25">
      <c r="A110" s="131">
        <v>100</v>
      </c>
      <c r="B110" s="121" t="s">
        <v>836</v>
      </c>
      <c r="C110" s="121" t="s">
        <v>1881</v>
      </c>
      <c r="D110" s="123" t="s">
        <v>1882</v>
      </c>
      <c r="E110" s="219">
        <v>0</v>
      </c>
      <c r="F110" s="219">
        <v>638500</v>
      </c>
      <c r="G110" s="219">
        <v>635267</v>
      </c>
      <c r="H110" s="133">
        <f t="shared" si="1"/>
        <v>0.9949365700861393</v>
      </c>
    </row>
    <row r="111" spans="1:8" ht="78.75">
      <c r="A111" s="63">
        <v>101</v>
      </c>
      <c r="B111" s="121" t="s">
        <v>836</v>
      </c>
      <c r="C111" s="121" t="s">
        <v>1667</v>
      </c>
      <c r="D111" s="122" t="s">
        <v>1883</v>
      </c>
      <c r="E111" s="219">
        <v>0</v>
      </c>
      <c r="F111" s="219">
        <v>3943400</v>
      </c>
      <c r="G111" s="219">
        <v>3943400</v>
      </c>
      <c r="H111" s="133">
        <f t="shared" si="1"/>
        <v>1</v>
      </c>
    </row>
    <row r="112" spans="1:8" ht="78.75">
      <c r="A112" s="63">
        <v>102</v>
      </c>
      <c r="B112" s="121" t="s">
        <v>836</v>
      </c>
      <c r="C112" s="121" t="s">
        <v>1668</v>
      </c>
      <c r="D112" s="122" t="s">
        <v>1884</v>
      </c>
      <c r="E112" s="219">
        <v>734700</v>
      </c>
      <c r="F112" s="219">
        <v>734700</v>
      </c>
      <c r="G112" s="219">
        <v>665601.9</v>
      </c>
      <c r="H112" s="133">
        <f t="shared" si="1"/>
        <v>0.9059505920783993</v>
      </c>
    </row>
    <row r="113" spans="1:8" ht="210.75">
      <c r="A113" s="131">
        <v>103</v>
      </c>
      <c r="B113" s="121" t="s">
        <v>836</v>
      </c>
      <c r="C113" s="121" t="s">
        <v>1669</v>
      </c>
      <c r="D113" s="122" t="s">
        <v>1885</v>
      </c>
      <c r="E113" s="219">
        <v>23240000</v>
      </c>
      <c r="F113" s="219">
        <v>24037810</v>
      </c>
      <c r="G113" s="219">
        <v>24037810</v>
      </c>
      <c r="H113" s="133">
        <f t="shared" si="1"/>
        <v>1</v>
      </c>
    </row>
    <row r="114" spans="1:8" ht="224.25">
      <c r="A114" s="63">
        <v>104</v>
      </c>
      <c r="B114" s="121" t="s">
        <v>836</v>
      </c>
      <c r="C114" s="121" t="s">
        <v>1670</v>
      </c>
      <c r="D114" s="122" t="s">
        <v>1886</v>
      </c>
      <c r="E114" s="219">
        <v>18592100</v>
      </c>
      <c r="F114" s="219">
        <v>18944920</v>
      </c>
      <c r="G114" s="219">
        <v>18944920</v>
      </c>
      <c r="H114" s="133">
        <f t="shared" si="1"/>
        <v>1</v>
      </c>
    </row>
    <row r="115" spans="1:8" ht="105">
      <c r="A115" s="63">
        <v>105</v>
      </c>
      <c r="B115" s="121" t="s">
        <v>836</v>
      </c>
      <c r="C115" s="121" t="s">
        <v>1671</v>
      </c>
      <c r="D115" s="122" t="s">
        <v>1887</v>
      </c>
      <c r="E115" s="219">
        <v>70200</v>
      </c>
      <c r="F115" s="219">
        <v>56700</v>
      </c>
      <c r="G115" s="219">
        <v>28551.73</v>
      </c>
      <c r="H115" s="133">
        <f t="shared" si="1"/>
        <v>0.503557848324515</v>
      </c>
    </row>
    <row r="116" spans="1:8" ht="92.25">
      <c r="A116" s="131">
        <v>106</v>
      </c>
      <c r="B116" s="121" t="s">
        <v>836</v>
      </c>
      <c r="C116" s="121" t="s">
        <v>1672</v>
      </c>
      <c r="D116" s="122" t="s">
        <v>1888</v>
      </c>
      <c r="E116" s="219">
        <v>46900</v>
      </c>
      <c r="F116" s="219">
        <v>52200</v>
      </c>
      <c r="G116" s="219">
        <v>2700</v>
      </c>
      <c r="H116" s="133">
        <f t="shared" si="1"/>
        <v>0.05172413793103448</v>
      </c>
    </row>
    <row r="117" spans="1:8" ht="78.75">
      <c r="A117" s="63">
        <v>107</v>
      </c>
      <c r="B117" s="121" t="s">
        <v>836</v>
      </c>
      <c r="C117" s="121" t="s">
        <v>1673</v>
      </c>
      <c r="D117" s="122" t="s">
        <v>1889</v>
      </c>
      <c r="E117" s="219">
        <v>2225700</v>
      </c>
      <c r="F117" s="219">
        <v>2225700</v>
      </c>
      <c r="G117" s="219">
        <v>2203114</v>
      </c>
      <c r="H117" s="133">
        <f t="shared" si="1"/>
        <v>0.9898521813362088</v>
      </c>
    </row>
    <row r="118" spans="1:8" ht="78.75">
      <c r="A118" s="63">
        <v>108</v>
      </c>
      <c r="B118" s="121" t="s">
        <v>836</v>
      </c>
      <c r="C118" s="121" t="s">
        <v>1674</v>
      </c>
      <c r="D118" s="122" t="s">
        <v>1890</v>
      </c>
      <c r="E118" s="219">
        <v>567400</v>
      </c>
      <c r="F118" s="219">
        <v>384800</v>
      </c>
      <c r="G118" s="219">
        <v>384638.75</v>
      </c>
      <c r="H118" s="133">
        <f t="shared" si="1"/>
        <v>0.9995809511434511</v>
      </c>
    </row>
    <row r="119" spans="1:8" ht="78.75">
      <c r="A119" s="131">
        <v>109</v>
      </c>
      <c r="B119" s="121" t="s">
        <v>836</v>
      </c>
      <c r="C119" s="121" t="s">
        <v>1675</v>
      </c>
      <c r="D119" s="122" t="s">
        <v>1891</v>
      </c>
      <c r="E119" s="219">
        <v>44800</v>
      </c>
      <c r="F119" s="219">
        <v>44800</v>
      </c>
      <c r="G119" s="219">
        <v>44800</v>
      </c>
      <c r="H119" s="133">
        <f t="shared" si="1"/>
        <v>1</v>
      </c>
    </row>
    <row r="120" spans="1:8" ht="78.75">
      <c r="A120" s="63">
        <v>110</v>
      </c>
      <c r="B120" s="121" t="s">
        <v>836</v>
      </c>
      <c r="C120" s="121" t="s">
        <v>1676</v>
      </c>
      <c r="D120" s="122" t="s">
        <v>1892</v>
      </c>
      <c r="E120" s="219">
        <v>1860300</v>
      </c>
      <c r="F120" s="219">
        <v>1860300</v>
      </c>
      <c r="G120" s="219">
        <v>1860300</v>
      </c>
      <c r="H120" s="133">
        <f t="shared" si="1"/>
        <v>1</v>
      </c>
    </row>
    <row r="121" spans="1:8" ht="158.25">
      <c r="A121" s="63">
        <v>111</v>
      </c>
      <c r="B121" s="121" t="s">
        <v>836</v>
      </c>
      <c r="C121" s="121" t="s">
        <v>1677</v>
      </c>
      <c r="D121" s="122" t="s">
        <v>1893</v>
      </c>
      <c r="E121" s="219">
        <v>156000</v>
      </c>
      <c r="F121" s="219">
        <v>156000</v>
      </c>
      <c r="G121" s="219">
        <v>156000</v>
      </c>
      <c r="H121" s="133">
        <f t="shared" si="1"/>
        <v>1</v>
      </c>
    </row>
    <row r="122" spans="1:8" ht="224.25">
      <c r="A122" s="131">
        <v>112</v>
      </c>
      <c r="B122" s="121" t="s">
        <v>836</v>
      </c>
      <c r="C122" s="121" t="s">
        <v>1678</v>
      </c>
      <c r="D122" s="122" t="s">
        <v>1886</v>
      </c>
      <c r="E122" s="219">
        <v>121418900</v>
      </c>
      <c r="F122" s="219">
        <v>127514610</v>
      </c>
      <c r="G122" s="219">
        <v>127514610</v>
      </c>
      <c r="H122" s="133">
        <f t="shared" si="1"/>
        <v>1</v>
      </c>
    </row>
    <row r="123" spans="1:8" ht="105">
      <c r="A123" s="63">
        <v>113</v>
      </c>
      <c r="B123" s="121" t="s">
        <v>836</v>
      </c>
      <c r="C123" s="121" t="s">
        <v>1679</v>
      </c>
      <c r="D123" s="122" t="s">
        <v>1894</v>
      </c>
      <c r="E123" s="219">
        <v>5820300</v>
      </c>
      <c r="F123" s="219">
        <v>5282000</v>
      </c>
      <c r="G123" s="219">
        <v>5282000</v>
      </c>
      <c r="H123" s="133">
        <f t="shared" si="1"/>
        <v>1</v>
      </c>
    </row>
    <row r="124" spans="1:8" ht="66">
      <c r="A124" s="63">
        <v>114</v>
      </c>
      <c r="B124" s="121" t="s">
        <v>836</v>
      </c>
      <c r="C124" s="121" t="s">
        <v>1680</v>
      </c>
      <c r="D124" s="122" t="s">
        <v>1895</v>
      </c>
      <c r="E124" s="219">
        <v>6890600</v>
      </c>
      <c r="F124" s="219">
        <v>7964000</v>
      </c>
      <c r="G124" s="219">
        <v>7557400</v>
      </c>
      <c r="H124" s="133">
        <f t="shared" si="1"/>
        <v>0.9489452536413863</v>
      </c>
    </row>
    <row r="125" spans="1:8" ht="224.25">
      <c r="A125" s="131">
        <v>115</v>
      </c>
      <c r="B125" s="121" t="s">
        <v>836</v>
      </c>
      <c r="C125" s="121" t="s">
        <v>1681</v>
      </c>
      <c r="D125" s="122" t="s">
        <v>1896</v>
      </c>
      <c r="E125" s="219">
        <v>27587600</v>
      </c>
      <c r="F125" s="219">
        <v>27924990</v>
      </c>
      <c r="G125" s="219">
        <v>27924990</v>
      </c>
      <c r="H125" s="133">
        <f t="shared" si="1"/>
        <v>1</v>
      </c>
    </row>
    <row r="126" spans="1:8" ht="78.75">
      <c r="A126" s="63">
        <v>116</v>
      </c>
      <c r="B126" s="121" t="s">
        <v>836</v>
      </c>
      <c r="C126" s="121" t="s">
        <v>1682</v>
      </c>
      <c r="D126" s="122" t="s">
        <v>1897</v>
      </c>
      <c r="E126" s="219">
        <v>14609600</v>
      </c>
      <c r="F126" s="219">
        <v>14609600</v>
      </c>
      <c r="G126" s="219">
        <v>14609600</v>
      </c>
      <c r="H126" s="133">
        <f t="shared" si="1"/>
        <v>1</v>
      </c>
    </row>
    <row r="127" spans="1:8" ht="92.25">
      <c r="A127" s="63">
        <v>117</v>
      </c>
      <c r="B127" s="121" t="s">
        <v>836</v>
      </c>
      <c r="C127" s="121" t="s">
        <v>1683</v>
      </c>
      <c r="D127" s="122" t="s">
        <v>1898</v>
      </c>
      <c r="E127" s="219">
        <v>729900</v>
      </c>
      <c r="F127" s="219">
        <v>729900</v>
      </c>
      <c r="G127" s="219">
        <v>693554.65</v>
      </c>
      <c r="H127" s="133">
        <f t="shared" si="1"/>
        <v>0.9502050280860392</v>
      </c>
    </row>
    <row r="128" spans="1:8" ht="39">
      <c r="A128" s="131">
        <v>118</v>
      </c>
      <c r="B128" s="121" t="s">
        <v>836</v>
      </c>
      <c r="C128" s="121" t="s">
        <v>1684</v>
      </c>
      <c r="D128" s="122" t="s">
        <v>1899</v>
      </c>
      <c r="E128" s="219">
        <v>2007400</v>
      </c>
      <c r="F128" s="219">
        <v>1693300</v>
      </c>
      <c r="G128" s="219">
        <v>1693300</v>
      </c>
      <c r="H128" s="133">
        <f t="shared" si="1"/>
        <v>1</v>
      </c>
    </row>
    <row r="129" spans="1:8" ht="144.75">
      <c r="A129" s="63">
        <v>119</v>
      </c>
      <c r="B129" s="121" t="s">
        <v>836</v>
      </c>
      <c r="C129" s="121" t="s">
        <v>1900</v>
      </c>
      <c r="D129" s="122" t="s">
        <v>1901</v>
      </c>
      <c r="E129" s="219">
        <v>0</v>
      </c>
      <c r="F129" s="219">
        <v>3500</v>
      </c>
      <c r="G129" s="219">
        <v>3500</v>
      </c>
      <c r="H129" s="133">
        <f t="shared" si="1"/>
        <v>1</v>
      </c>
    </row>
    <row r="130" spans="1:8" ht="78.75">
      <c r="A130" s="63">
        <v>120</v>
      </c>
      <c r="B130" s="121" t="s">
        <v>836</v>
      </c>
      <c r="C130" s="121" t="s">
        <v>1685</v>
      </c>
      <c r="D130" s="123" t="s">
        <v>156</v>
      </c>
      <c r="E130" s="219">
        <v>1852400</v>
      </c>
      <c r="F130" s="219">
        <v>1052400</v>
      </c>
      <c r="G130" s="219">
        <v>1052400</v>
      </c>
      <c r="H130" s="133">
        <f t="shared" si="1"/>
        <v>1</v>
      </c>
    </row>
    <row r="131" spans="1:8" ht="52.5">
      <c r="A131" s="131">
        <v>121</v>
      </c>
      <c r="B131" s="121" t="s">
        <v>836</v>
      </c>
      <c r="C131" s="121" t="s">
        <v>1686</v>
      </c>
      <c r="D131" s="123" t="s">
        <v>681</v>
      </c>
      <c r="E131" s="219">
        <v>806000</v>
      </c>
      <c r="F131" s="219">
        <v>890100</v>
      </c>
      <c r="G131" s="219">
        <v>890100</v>
      </c>
      <c r="H131" s="133">
        <f t="shared" si="1"/>
        <v>1</v>
      </c>
    </row>
    <row r="132" spans="1:8" ht="78.75">
      <c r="A132" s="63">
        <v>122</v>
      </c>
      <c r="B132" s="121" t="s">
        <v>836</v>
      </c>
      <c r="C132" s="121" t="s">
        <v>1687</v>
      </c>
      <c r="D132" s="123" t="s">
        <v>1022</v>
      </c>
      <c r="E132" s="219">
        <v>5800</v>
      </c>
      <c r="F132" s="219">
        <v>5100</v>
      </c>
      <c r="G132" s="219">
        <v>0</v>
      </c>
      <c r="H132" s="133">
        <f t="shared" si="1"/>
        <v>0</v>
      </c>
    </row>
    <row r="133" spans="1:8" ht="52.5">
      <c r="A133" s="63">
        <v>123</v>
      </c>
      <c r="B133" s="121" t="s">
        <v>836</v>
      </c>
      <c r="C133" s="121" t="s">
        <v>1902</v>
      </c>
      <c r="D133" s="123" t="s">
        <v>1903</v>
      </c>
      <c r="E133" s="219">
        <v>0</v>
      </c>
      <c r="F133" s="219">
        <v>163000</v>
      </c>
      <c r="G133" s="219">
        <v>162274.3</v>
      </c>
      <c r="H133" s="133">
        <f t="shared" si="1"/>
        <v>0.9955478527607361</v>
      </c>
    </row>
    <row r="134" spans="1:8" ht="92.25">
      <c r="A134" s="131">
        <v>124</v>
      </c>
      <c r="B134" s="121" t="s">
        <v>836</v>
      </c>
      <c r="C134" s="121" t="s">
        <v>1688</v>
      </c>
      <c r="D134" s="122" t="s">
        <v>1904</v>
      </c>
      <c r="E134" s="219">
        <v>309042</v>
      </c>
      <c r="F134" s="219">
        <v>289356.42</v>
      </c>
      <c r="G134" s="219">
        <v>289356.42</v>
      </c>
      <c r="H134" s="133">
        <f t="shared" si="1"/>
        <v>1</v>
      </c>
    </row>
    <row r="135" spans="1:8" ht="105">
      <c r="A135" s="63">
        <v>125</v>
      </c>
      <c r="B135" s="121" t="s">
        <v>836</v>
      </c>
      <c r="C135" s="121" t="s">
        <v>1689</v>
      </c>
      <c r="D135" s="122" t="s">
        <v>1905</v>
      </c>
      <c r="E135" s="219">
        <v>2003030</v>
      </c>
      <c r="F135" s="219">
        <v>2003030</v>
      </c>
      <c r="G135" s="219">
        <v>2003030</v>
      </c>
      <c r="H135" s="133">
        <f t="shared" si="1"/>
        <v>1</v>
      </c>
    </row>
    <row r="136" spans="1:8" ht="105">
      <c r="A136" s="63">
        <v>126</v>
      </c>
      <c r="B136" s="121" t="s">
        <v>836</v>
      </c>
      <c r="C136" s="121" t="s">
        <v>1690</v>
      </c>
      <c r="D136" s="122" t="s">
        <v>1906</v>
      </c>
      <c r="E136" s="219">
        <v>4776270</v>
      </c>
      <c r="F136" s="219">
        <v>4776270</v>
      </c>
      <c r="G136" s="219">
        <v>4776270</v>
      </c>
      <c r="H136" s="133">
        <f t="shared" si="1"/>
        <v>1</v>
      </c>
    </row>
    <row r="137" spans="1:8" ht="105">
      <c r="A137" s="131">
        <v>127</v>
      </c>
      <c r="B137" s="121" t="s">
        <v>836</v>
      </c>
      <c r="C137" s="121" t="s">
        <v>1691</v>
      </c>
      <c r="D137" s="122" t="s">
        <v>1907</v>
      </c>
      <c r="E137" s="219">
        <v>1742020</v>
      </c>
      <c r="F137" s="219">
        <v>1642020</v>
      </c>
      <c r="G137" s="219">
        <v>1642020</v>
      </c>
      <c r="H137" s="133">
        <f t="shared" si="1"/>
        <v>1</v>
      </c>
    </row>
    <row r="138" spans="1:8" ht="105">
      <c r="A138" s="63">
        <v>128</v>
      </c>
      <c r="B138" s="121" t="s">
        <v>836</v>
      </c>
      <c r="C138" s="121" t="s">
        <v>1692</v>
      </c>
      <c r="D138" s="122" t="s">
        <v>1908</v>
      </c>
      <c r="E138" s="219">
        <v>1434580</v>
      </c>
      <c r="F138" s="219">
        <v>1434580</v>
      </c>
      <c r="G138" s="219">
        <v>1434580</v>
      </c>
      <c r="H138" s="133">
        <f t="shared" si="1"/>
        <v>1</v>
      </c>
    </row>
    <row r="139" spans="1:8" ht="105">
      <c r="A139" s="63">
        <v>129</v>
      </c>
      <c r="B139" s="121" t="s">
        <v>836</v>
      </c>
      <c r="C139" s="121" t="s">
        <v>1693</v>
      </c>
      <c r="D139" s="122" t="s">
        <v>1909</v>
      </c>
      <c r="E139" s="219">
        <v>236670</v>
      </c>
      <c r="F139" s="219">
        <v>236670</v>
      </c>
      <c r="G139" s="219">
        <v>236670</v>
      </c>
      <c r="H139" s="133">
        <f t="shared" si="1"/>
        <v>1</v>
      </c>
    </row>
    <row r="140" spans="1:8" ht="105">
      <c r="A140" s="131">
        <v>130</v>
      </c>
      <c r="B140" s="121" t="s">
        <v>836</v>
      </c>
      <c r="C140" s="121" t="s">
        <v>1694</v>
      </c>
      <c r="D140" s="125" t="s">
        <v>1910</v>
      </c>
      <c r="E140" s="219">
        <v>13160150</v>
      </c>
      <c r="F140" s="219">
        <v>13160150</v>
      </c>
      <c r="G140" s="219">
        <v>13160150</v>
      </c>
      <c r="H140" s="133">
        <f t="shared" si="1"/>
        <v>1</v>
      </c>
    </row>
    <row r="141" spans="1:8" ht="105">
      <c r="A141" s="63">
        <v>131</v>
      </c>
      <c r="B141" s="121" t="s">
        <v>836</v>
      </c>
      <c r="C141" s="121" t="s">
        <v>1695</v>
      </c>
      <c r="D141" s="122" t="s">
        <v>1911</v>
      </c>
      <c r="E141" s="219">
        <v>1757810</v>
      </c>
      <c r="F141" s="219">
        <v>1757810</v>
      </c>
      <c r="G141" s="219">
        <v>1757810</v>
      </c>
      <c r="H141" s="133">
        <f t="shared" si="1"/>
        <v>1</v>
      </c>
    </row>
    <row r="142" spans="1:8" ht="105">
      <c r="A142" s="63">
        <v>132</v>
      </c>
      <c r="B142" s="121" t="s">
        <v>836</v>
      </c>
      <c r="C142" s="121" t="s">
        <v>1696</v>
      </c>
      <c r="D142" s="122" t="s">
        <v>1912</v>
      </c>
      <c r="E142" s="219">
        <v>3252060</v>
      </c>
      <c r="F142" s="219">
        <v>3252060</v>
      </c>
      <c r="G142" s="219">
        <v>3252060</v>
      </c>
      <c r="H142" s="133">
        <f t="shared" si="1"/>
        <v>1</v>
      </c>
    </row>
    <row r="143" spans="1:8" ht="105">
      <c r="A143" s="131">
        <v>133</v>
      </c>
      <c r="B143" s="121" t="s">
        <v>836</v>
      </c>
      <c r="C143" s="121" t="s">
        <v>1697</v>
      </c>
      <c r="D143" s="122" t="s">
        <v>1913</v>
      </c>
      <c r="E143" s="219">
        <v>800770</v>
      </c>
      <c r="F143" s="219">
        <v>800770</v>
      </c>
      <c r="G143" s="219">
        <v>800770</v>
      </c>
      <c r="H143" s="133">
        <f t="shared" si="1"/>
        <v>1</v>
      </c>
    </row>
    <row r="144" spans="1:8" ht="105">
      <c r="A144" s="63">
        <v>134</v>
      </c>
      <c r="B144" s="121" t="s">
        <v>836</v>
      </c>
      <c r="C144" s="121" t="s">
        <v>1698</v>
      </c>
      <c r="D144" s="122" t="s">
        <v>1914</v>
      </c>
      <c r="E144" s="219">
        <v>2504430</v>
      </c>
      <c r="F144" s="219">
        <v>2504430</v>
      </c>
      <c r="G144" s="219">
        <v>2504430</v>
      </c>
      <c r="H144" s="133">
        <f aca="true" t="shared" si="2" ref="H144:H174">G144/F144</f>
        <v>1</v>
      </c>
    </row>
    <row r="145" spans="1:8" ht="105">
      <c r="A145" s="63">
        <v>135</v>
      </c>
      <c r="B145" s="121" t="s">
        <v>836</v>
      </c>
      <c r="C145" s="121" t="s">
        <v>1699</v>
      </c>
      <c r="D145" s="122" t="s">
        <v>1915</v>
      </c>
      <c r="E145" s="219">
        <v>4099420</v>
      </c>
      <c r="F145" s="219">
        <v>4099420</v>
      </c>
      <c r="G145" s="219">
        <v>4099420</v>
      </c>
      <c r="H145" s="133">
        <f t="shared" si="2"/>
        <v>1</v>
      </c>
    </row>
    <row r="146" spans="1:8" ht="105">
      <c r="A146" s="131">
        <v>136</v>
      </c>
      <c r="B146" s="121" t="s">
        <v>836</v>
      </c>
      <c r="C146" s="121" t="s">
        <v>1700</v>
      </c>
      <c r="D146" s="122" t="s">
        <v>1916</v>
      </c>
      <c r="E146" s="219">
        <v>1299870</v>
      </c>
      <c r="F146" s="219">
        <v>1299870</v>
      </c>
      <c r="G146" s="219">
        <v>1299870</v>
      </c>
      <c r="H146" s="133">
        <f t="shared" si="2"/>
        <v>1</v>
      </c>
    </row>
    <row r="147" spans="1:8" ht="105">
      <c r="A147" s="63">
        <v>137</v>
      </c>
      <c r="B147" s="121" t="s">
        <v>836</v>
      </c>
      <c r="C147" s="121" t="s">
        <v>1701</v>
      </c>
      <c r="D147" s="122" t="s">
        <v>1917</v>
      </c>
      <c r="E147" s="219">
        <v>26404</v>
      </c>
      <c r="F147" s="219">
        <v>26404</v>
      </c>
      <c r="G147" s="219">
        <v>26404</v>
      </c>
      <c r="H147" s="133">
        <f t="shared" si="2"/>
        <v>1</v>
      </c>
    </row>
    <row r="148" spans="1:8" ht="105">
      <c r="A148" s="63">
        <v>138</v>
      </c>
      <c r="B148" s="121" t="s">
        <v>836</v>
      </c>
      <c r="C148" s="121" t="s">
        <v>1702</v>
      </c>
      <c r="D148" s="122" t="s">
        <v>1918</v>
      </c>
      <c r="E148" s="219">
        <v>26404</v>
      </c>
      <c r="F148" s="219">
        <v>26404</v>
      </c>
      <c r="G148" s="219">
        <v>26404</v>
      </c>
      <c r="H148" s="133">
        <f t="shared" si="2"/>
        <v>1</v>
      </c>
    </row>
    <row r="149" spans="1:8" ht="105">
      <c r="A149" s="131">
        <v>139</v>
      </c>
      <c r="B149" s="121" t="s">
        <v>836</v>
      </c>
      <c r="C149" s="121" t="s">
        <v>1703</v>
      </c>
      <c r="D149" s="122" t="s">
        <v>1919</v>
      </c>
      <c r="E149" s="219">
        <v>26404</v>
      </c>
      <c r="F149" s="219">
        <v>26404</v>
      </c>
      <c r="G149" s="219">
        <v>26404</v>
      </c>
      <c r="H149" s="133">
        <f t="shared" si="2"/>
        <v>1</v>
      </c>
    </row>
    <row r="150" spans="1:8" ht="105">
      <c r="A150" s="63">
        <v>140</v>
      </c>
      <c r="B150" s="121" t="s">
        <v>836</v>
      </c>
      <c r="C150" s="121" t="s">
        <v>1704</v>
      </c>
      <c r="D150" s="122" t="s">
        <v>1920</v>
      </c>
      <c r="E150" s="219">
        <v>26404</v>
      </c>
      <c r="F150" s="219">
        <v>26404</v>
      </c>
      <c r="G150" s="219">
        <v>26404</v>
      </c>
      <c r="H150" s="133">
        <f t="shared" si="2"/>
        <v>1</v>
      </c>
    </row>
    <row r="151" spans="1:8" ht="105">
      <c r="A151" s="63">
        <v>141</v>
      </c>
      <c r="B151" s="121" t="s">
        <v>836</v>
      </c>
      <c r="C151" s="121" t="s">
        <v>1705</v>
      </c>
      <c r="D151" s="122" t="s">
        <v>1921</v>
      </c>
      <c r="E151" s="219">
        <v>26404</v>
      </c>
      <c r="F151" s="219">
        <v>26404</v>
      </c>
      <c r="G151" s="219">
        <v>26404</v>
      </c>
      <c r="H151" s="133">
        <f t="shared" si="2"/>
        <v>1</v>
      </c>
    </row>
    <row r="152" spans="1:8" ht="105">
      <c r="A152" s="131">
        <v>142</v>
      </c>
      <c r="B152" s="121" t="s">
        <v>836</v>
      </c>
      <c r="C152" s="121" t="s">
        <v>1706</v>
      </c>
      <c r="D152" s="122" t="s">
        <v>1922</v>
      </c>
      <c r="E152" s="219">
        <v>26404</v>
      </c>
      <c r="F152" s="219">
        <v>26404</v>
      </c>
      <c r="G152" s="219">
        <v>26404</v>
      </c>
      <c r="H152" s="133">
        <f t="shared" si="2"/>
        <v>1</v>
      </c>
    </row>
    <row r="153" spans="1:8" ht="105">
      <c r="A153" s="63">
        <v>143</v>
      </c>
      <c r="B153" s="121" t="s">
        <v>836</v>
      </c>
      <c r="C153" s="121" t="s">
        <v>1707</v>
      </c>
      <c r="D153" s="122" t="s">
        <v>1923</v>
      </c>
      <c r="E153" s="219">
        <v>26404</v>
      </c>
      <c r="F153" s="219">
        <v>26404</v>
      </c>
      <c r="G153" s="219">
        <v>26404</v>
      </c>
      <c r="H153" s="133">
        <f t="shared" si="2"/>
        <v>1</v>
      </c>
    </row>
    <row r="154" spans="1:8" ht="105">
      <c r="A154" s="63">
        <v>144</v>
      </c>
      <c r="B154" s="121" t="s">
        <v>836</v>
      </c>
      <c r="C154" s="121" t="s">
        <v>1708</v>
      </c>
      <c r="D154" s="122" t="s">
        <v>1924</v>
      </c>
      <c r="E154" s="219">
        <v>26404</v>
      </c>
      <c r="F154" s="219">
        <v>26404</v>
      </c>
      <c r="G154" s="219">
        <v>26404</v>
      </c>
      <c r="H154" s="133">
        <f t="shared" si="2"/>
        <v>1</v>
      </c>
    </row>
    <row r="155" spans="1:8" ht="132">
      <c r="A155" s="131">
        <v>145</v>
      </c>
      <c r="B155" s="121" t="s">
        <v>836</v>
      </c>
      <c r="C155" s="121" t="s">
        <v>1709</v>
      </c>
      <c r="D155" s="122" t="s">
        <v>1925</v>
      </c>
      <c r="E155" s="219">
        <v>670866</v>
      </c>
      <c r="F155" s="219">
        <v>466221.64</v>
      </c>
      <c r="G155" s="219">
        <v>466221.64</v>
      </c>
      <c r="H155" s="133">
        <f>G155/F155</f>
        <v>1</v>
      </c>
    </row>
    <row r="156" spans="1:8" ht="118.5">
      <c r="A156" s="63">
        <v>146</v>
      </c>
      <c r="B156" s="121" t="s">
        <v>836</v>
      </c>
      <c r="C156" s="121" t="s">
        <v>1710</v>
      </c>
      <c r="D156" s="122" t="s">
        <v>1926</v>
      </c>
      <c r="E156" s="219">
        <v>106625</v>
      </c>
      <c r="F156" s="219">
        <v>102809.16</v>
      </c>
      <c r="G156" s="219">
        <v>102809.16</v>
      </c>
      <c r="H156" s="133">
        <f t="shared" si="2"/>
        <v>1</v>
      </c>
    </row>
    <row r="157" spans="1:8" ht="118.5">
      <c r="A157" s="63">
        <v>147</v>
      </c>
      <c r="B157" s="121" t="s">
        <v>836</v>
      </c>
      <c r="C157" s="121" t="s">
        <v>1711</v>
      </c>
      <c r="D157" s="122" t="s">
        <v>1927</v>
      </c>
      <c r="E157" s="219">
        <v>48000</v>
      </c>
      <c r="F157" s="219">
        <v>48000</v>
      </c>
      <c r="G157" s="219">
        <v>48000</v>
      </c>
      <c r="H157" s="133">
        <f t="shared" si="2"/>
        <v>1</v>
      </c>
    </row>
    <row r="158" spans="1:8" ht="118.5">
      <c r="A158" s="131">
        <v>148</v>
      </c>
      <c r="B158" s="121" t="s">
        <v>836</v>
      </c>
      <c r="C158" s="121" t="s">
        <v>1712</v>
      </c>
      <c r="D158" s="122" t="s">
        <v>1928</v>
      </c>
      <c r="E158" s="219">
        <v>48000</v>
      </c>
      <c r="F158" s="219">
        <v>48000</v>
      </c>
      <c r="G158" s="219">
        <v>48000</v>
      </c>
      <c r="H158" s="133">
        <f t="shared" si="2"/>
        <v>1</v>
      </c>
    </row>
    <row r="159" spans="1:8" ht="118.5">
      <c r="A159" s="63">
        <v>149</v>
      </c>
      <c r="B159" s="121" t="s">
        <v>836</v>
      </c>
      <c r="C159" s="121" t="s">
        <v>1713</v>
      </c>
      <c r="D159" s="122" t="s">
        <v>1929</v>
      </c>
      <c r="E159" s="219">
        <v>85289</v>
      </c>
      <c r="F159" s="219">
        <v>77165.28</v>
      </c>
      <c r="G159" s="219">
        <v>77165.28</v>
      </c>
      <c r="H159" s="133">
        <f t="shared" si="2"/>
        <v>1</v>
      </c>
    </row>
    <row r="160" spans="1:8" ht="118.5">
      <c r="A160" s="63">
        <v>150</v>
      </c>
      <c r="B160" s="121" t="s">
        <v>836</v>
      </c>
      <c r="C160" s="121" t="s">
        <v>1714</v>
      </c>
      <c r="D160" s="122" t="s">
        <v>1930</v>
      </c>
      <c r="E160" s="219">
        <v>105819</v>
      </c>
      <c r="F160" s="219">
        <v>92888.64</v>
      </c>
      <c r="G160" s="219">
        <v>92888.64</v>
      </c>
      <c r="H160" s="133">
        <f t="shared" si="2"/>
        <v>1</v>
      </c>
    </row>
    <row r="161" spans="1:8" ht="118.5">
      <c r="A161" s="131">
        <v>151</v>
      </c>
      <c r="B161" s="121" t="s">
        <v>836</v>
      </c>
      <c r="C161" s="121" t="s">
        <v>1715</v>
      </c>
      <c r="D161" s="122" t="s">
        <v>1931</v>
      </c>
      <c r="E161" s="219">
        <v>96000</v>
      </c>
      <c r="F161" s="219">
        <v>76000</v>
      </c>
      <c r="G161" s="219">
        <v>76000</v>
      </c>
      <c r="H161" s="133">
        <f t="shared" si="2"/>
        <v>1</v>
      </c>
    </row>
    <row r="162" spans="1:8" ht="118.5">
      <c r="A162" s="63">
        <v>152</v>
      </c>
      <c r="B162" s="121" t="s">
        <v>836</v>
      </c>
      <c r="C162" s="121" t="s">
        <v>1716</v>
      </c>
      <c r="D162" s="122" t="s">
        <v>1932</v>
      </c>
      <c r="E162" s="219">
        <v>76760</v>
      </c>
      <c r="F162" s="219">
        <v>68635.32</v>
      </c>
      <c r="G162" s="219">
        <v>68635.32</v>
      </c>
      <c r="H162" s="133">
        <f t="shared" si="2"/>
        <v>1</v>
      </c>
    </row>
    <row r="163" spans="1:8" ht="118.5">
      <c r="A163" s="63">
        <v>153</v>
      </c>
      <c r="B163" s="121" t="s">
        <v>836</v>
      </c>
      <c r="C163" s="121" t="s">
        <v>1717</v>
      </c>
      <c r="D163" s="122" t="s">
        <v>1933</v>
      </c>
      <c r="E163" s="219">
        <v>108002</v>
      </c>
      <c r="F163" s="219">
        <v>98763.84</v>
      </c>
      <c r="G163" s="219">
        <v>98763.84</v>
      </c>
      <c r="H163" s="133">
        <f t="shared" si="2"/>
        <v>1</v>
      </c>
    </row>
    <row r="164" spans="1:8" ht="118.5">
      <c r="A164" s="131">
        <v>154</v>
      </c>
      <c r="B164" s="121" t="s">
        <v>836</v>
      </c>
      <c r="C164" s="121" t="s">
        <v>1718</v>
      </c>
      <c r="D164" s="122" t="s">
        <v>1934</v>
      </c>
      <c r="E164" s="219">
        <v>60000</v>
      </c>
      <c r="F164" s="219">
        <v>60000</v>
      </c>
      <c r="G164" s="219">
        <v>60000</v>
      </c>
      <c r="H164" s="133">
        <f t="shared" si="2"/>
        <v>1</v>
      </c>
    </row>
    <row r="165" spans="1:8" ht="118.5">
      <c r="A165" s="63">
        <v>155</v>
      </c>
      <c r="B165" s="121" t="s">
        <v>836</v>
      </c>
      <c r="C165" s="121" t="s">
        <v>1719</v>
      </c>
      <c r="D165" s="122" t="s">
        <v>1935</v>
      </c>
      <c r="E165" s="219">
        <v>90409</v>
      </c>
      <c r="F165" s="219">
        <v>87353.88</v>
      </c>
      <c r="G165" s="219">
        <v>87353.88</v>
      </c>
      <c r="H165" s="133">
        <f t="shared" si="2"/>
        <v>1</v>
      </c>
    </row>
    <row r="166" spans="1:8" ht="198">
      <c r="A166" s="63">
        <v>156</v>
      </c>
      <c r="B166" s="121" t="s">
        <v>836</v>
      </c>
      <c r="C166" s="121" t="s">
        <v>1936</v>
      </c>
      <c r="D166" s="122" t="s">
        <v>1937</v>
      </c>
      <c r="E166" s="219">
        <v>0</v>
      </c>
      <c r="F166" s="219">
        <v>2641720</v>
      </c>
      <c r="G166" s="219">
        <v>2512720</v>
      </c>
      <c r="H166" s="133">
        <f t="shared" si="2"/>
        <v>0.951168178308072</v>
      </c>
    </row>
    <row r="167" spans="1:8" ht="118.5">
      <c r="A167" s="131">
        <v>157</v>
      </c>
      <c r="B167" s="121" t="s">
        <v>836</v>
      </c>
      <c r="C167" s="121" t="s">
        <v>1720</v>
      </c>
      <c r="D167" s="122" t="s">
        <v>1935</v>
      </c>
      <c r="E167" s="219">
        <v>309043</v>
      </c>
      <c r="F167" s="219">
        <v>289357.42</v>
      </c>
      <c r="G167" s="219">
        <v>289357.42</v>
      </c>
      <c r="H167" s="133">
        <f t="shared" si="2"/>
        <v>1</v>
      </c>
    </row>
    <row r="168" spans="1:8" ht="105">
      <c r="A168" s="63">
        <v>158</v>
      </c>
      <c r="B168" s="121" t="s">
        <v>836</v>
      </c>
      <c r="C168" s="121" t="s">
        <v>1721</v>
      </c>
      <c r="D168" s="122" t="s">
        <v>1938</v>
      </c>
      <c r="E168" s="219">
        <v>335433</v>
      </c>
      <c r="F168" s="219">
        <v>305771.96</v>
      </c>
      <c r="G168" s="219">
        <v>305771.98</v>
      </c>
      <c r="H168" s="133">
        <f t="shared" si="2"/>
        <v>1.000000065408221</v>
      </c>
    </row>
    <row r="169" spans="1:8" ht="105">
      <c r="A169" s="63">
        <v>159</v>
      </c>
      <c r="B169" s="121" t="s">
        <v>836</v>
      </c>
      <c r="C169" s="121" t="s">
        <v>1722</v>
      </c>
      <c r="D169" s="122" t="s">
        <v>1939</v>
      </c>
      <c r="E169" s="219">
        <v>335433</v>
      </c>
      <c r="F169" s="219">
        <v>305771.98</v>
      </c>
      <c r="G169" s="219">
        <v>275771.96</v>
      </c>
      <c r="H169" s="133">
        <f t="shared" si="2"/>
        <v>0.9018876091916599</v>
      </c>
    </row>
    <row r="170" spans="1:8" ht="105">
      <c r="A170" s="131">
        <v>160</v>
      </c>
      <c r="B170" s="121" t="s">
        <v>836</v>
      </c>
      <c r="C170" s="121" t="s">
        <v>1723</v>
      </c>
      <c r="D170" s="122" t="s">
        <v>1940</v>
      </c>
      <c r="E170" s="219">
        <v>772100</v>
      </c>
      <c r="F170" s="219">
        <v>772100</v>
      </c>
      <c r="G170" s="219">
        <v>772100</v>
      </c>
      <c r="H170" s="133">
        <f t="shared" si="2"/>
        <v>1</v>
      </c>
    </row>
    <row r="171" spans="1:8" ht="78.75">
      <c r="A171" s="63">
        <v>161</v>
      </c>
      <c r="B171" s="121" t="s">
        <v>836</v>
      </c>
      <c r="C171" s="121" t="s">
        <v>1724</v>
      </c>
      <c r="D171" s="123" t="s">
        <v>1363</v>
      </c>
      <c r="E171" s="219">
        <v>0</v>
      </c>
      <c r="F171" s="219">
        <v>14739700</v>
      </c>
      <c r="G171" s="219">
        <v>14739700</v>
      </c>
      <c r="H171" s="133">
        <f t="shared" si="2"/>
        <v>1</v>
      </c>
    </row>
    <row r="172" spans="1:8" ht="92.25">
      <c r="A172" s="63">
        <v>162</v>
      </c>
      <c r="B172" s="121" t="s">
        <v>836</v>
      </c>
      <c r="C172" s="121" t="s">
        <v>1941</v>
      </c>
      <c r="D172" s="122" t="s">
        <v>1942</v>
      </c>
      <c r="E172" s="219">
        <v>0</v>
      </c>
      <c r="F172" s="219">
        <v>330300</v>
      </c>
      <c r="G172" s="219">
        <v>0</v>
      </c>
      <c r="H172" s="133">
        <f t="shared" si="2"/>
        <v>0</v>
      </c>
    </row>
    <row r="173" spans="1:8" ht="39">
      <c r="A173" s="131">
        <v>163</v>
      </c>
      <c r="B173" s="121" t="s">
        <v>836</v>
      </c>
      <c r="C173" s="121" t="s">
        <v>1725</v>
      </c>
      <c r="D173" s="123" t="s">
        <v>1364</v>
      </c>
      <c r="E173" s="219">
        <v>0</v>
      </c>
      <c r="F173" s="219">
        <v>213400</v>
      </c>
      <c r="G173" s="219">
        <v>213400</v>
      </c>
      <c r="H173" s="133">
        <f t="shared" si="2"/>
        <v>1</v>
      </c>
    </row>
    <row r="174" spans="1:8" ht="52.5">
      <c r="A174" s="63">
        <v>164</v>
      </c>
      <c r="B174" s="121" t="s">
        <v>836</v>
      </c>
      <c r="C174" s="121" t="s">
        <v>1726</v>
      </c>
      <c r="D174" s="123" t="s">
        <v>1056</v>
      </c>
      <c r="E174" s="219">
        <v>0</v>
      </c>
      <c r="F174" s="219">
        <v>-15313.83</v>
      </c>
      <c r="G174" s="219">
        <v>-15313.83</v>
      </c>
      <c r="H174" s="133">
        <f t="shared" si="2"/>
        <v>1</v>
      </c>
    </row>
  </sheetData>
  <sheetProtection/>
  <autoFilter ref="A9:I163"/>
  <mergeCells count="4">
    <mergeCell ref="G2:H2"/>
    <mergeCell ref="G3:H3"/>
    <mergeCell ref="G4:H4"/>
    <mergeCell ref="A6:H6"/>
  </mergeCells>
  <printOptions/>
  <pageMargins left="0.984251968503937" right="0.3937007874015748" top="0.1968503937007874" bottom="0.1968503937007874" header="0.31496062992125984" footer="0.31496062992125984"/>
  <pageSetup fitToHeight="100" fitToWidth="1"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1">
      <selection activeCell="A11" sqref="A11:F14"/>
    </sheetView>
  </sheetViews>
  <sheetFormatPr defaultColWidth="9.00390625" defaultRowHeight="15"/>
  <cols>
    <col min="1" max="1" width="9.00390625" style="40" customWidth="1"/>
    <col min="2" max="2" width="29.8515625" style="40" customWidth="1"/>
    <col min="3" max="3" width="11.140625" style="40" customWidth="1"/>
    <col min="4" max="5" width="12.7109375" style="40" customWidth="1"/>
    <col min="6" max="16384" width="9.00390625" style="40" customWidth="1"/>
  </cols>
  <sheetData>
    <row r="1" spans="5:6" ht="15" customHeight="1">
      <c r="E1" s="375" t="s">
        <v>1420</v>
      </c>
      <c r="F1" s="375"/>
    </row>
    <row r="2" spans="5:6" ht="15" customHeight="1">
      <c r="E2" s="374" t="s">
        <v>1170</v>
      </c>
      <c r="F2" s="374"/>
    </row>
    <row r="3" spans="5:6" ht="15" customHeight="1">
      <c r="E3" s="374" t="s">
        <v>332</v>
      </c>
      <c r="F3" s="374"/>
    </row>
    <row r="4" spans="5:6" ht="15" customHeight="1">
      <c r="E4" s="374" t="s">
        <v>1797</v>
      </c>
      <c r="F4" s="374"/>
    </row>
    <row r="7" spans="1:5" ht="12.75">
      <c r="A7" s="41"/>
      <c r="B7" s="41"/>
      <c r="C7" s="41"/>
      <c r="D7" s="41"/>
      <c r="E7" s="41"/>
    </row>
    <row r="8" spans="1:6" ht="70.5" customHeight="1">
      <c r="A8" s="376" t="s">
        <v>1818</v>
      </c>
      <c r="B8" s="376"/>
      <c r="C8" s="376"/>
      <c r="D8" s="376"/>
      <c r="E8" s="376"/>
      <c r="F8" s="376"/>
    </row>
    <row r="9" spans="1:5" ht="12.75">
      <c r="A9" s="42"/>
      <c r="B9" s="42"/>
      <c r="C9" s="42"/>
      <c r="D9" s="42"/>
      <c r="E9" s="42"/>
    </row>
    <row r="10" spans="1:6" ht="12.75">
      <c r="A10" s="42"/>
      <c r="B10" s="42"/>
      <c r="C10" s="42"/>
      <c r="D10" s="42"/>
      <c r="F10" s="40" t="s">
        <v>291</v>
      </c>
    </row>
    <row r="11" spans="1:6" s="297" customFormat="1" ht="52.5">
      <c r="A11" s="300" t="s">
        <v>741</v>
      </c>
      <c r="B11" s="300" t="s">
        <v>384</v>
      </c>
      <c r="C11" s="264" t="s">
        <v>1590</v>
      </c>
      <c r="D11" s="264" t="s">
        <v>1750</v>
      </c>
      <c r="E11" s="264" t="s">
        <v>1592</v>
      </c>
      <c r="F11" s="264" t="s">
        <v>1727</v>
      </c>
    </row>
    <row r="12" spans="1:6" ht="12.75">
      <c r="A12" s="43"/>
      <c r="B12" s="43">
        <v>1</v>
      </c>
      <c r="C12" s="20">
        <v>2</v>
      </c>
      <c r="D12" s="20">
        <v>3</v>
      </c>
      <c r="E12" s="20">
        <v>4</v>
      </c>
      <c r="F12" s="20">
        <v>5</v>
      </c>
    </row>
    <row r="13" spans="1:6" ht="12.75">
      <c r="A13" s="44">
        <v>6</v>
      </c>
      <c r="B13" s="46" t="s">
        <v>165</v>
      </c>
      <c r="C13" s="49">
        <v>0</v>
      </c>
      <c r="D13" s="50">
        <v>9928000</v>
      </c>
      <c r="E13" s="50">
        <v>9928000</v>
      </c>
      <c r="F13" s="185">
        <f>E13/D13</f>
        <v>1</v>
      </c>
    </row>
    <row r="14" spans="1:6" ht="14.25" customHeight="1">
      <c r="A14" s="377" t="s">
        <v>169</v>
      </c>
      <c r="B14" s="378"/>
      <c r="C14" s="47">
        <f>SUM(C13:C13)</f>
        <v>0</v>
      </c>
      <c r="D14" s="47">
        <f>SUM(D13:D13)</f>
        <v>9928000</v>
      </c>
      <c r="E14" s="47">
        <f>SUM(E13:E13)</f>
        <v>9928000</v>
      </c>
      <c r="F14" s="186">
        <f>E14/D14</f>
        <v>1</v>
      </c>
    </row>
  </sheetData>
  <sheetProtection/>
  <mergeCells count="6">
    <mergeCell ref="E1:F1"/>
    <mergeCell ref="E2:F2"/>
    <mergeCell ref="E3:F3"/>
    <mergeCell ref="E4:F4"/>
    <mergeCell ref="A8:F8"/>
    <mergeCell ref="A14:B14"/>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L23"/>
  <sheetViews>
    <sheetView view="pageBreakPreview" zoomScaleSheetLayoutView="100" zoomScalePageLayoutView="0" workbookViewId="0" topLeftCell="A4">
      <selection activeCell="A10" sqref="A10:F23"/>
    </sheetView>
  </sheetViews>
  <sheetFormatPr defaultColWidth="9.140625" defaultRowHeight="15"/>
  <cols>
    <col min="2" max="2" width="29.57421875" style="0" customWidth="1"/>
    <col min="3" max="3" width="13.8515625" style="0" customWidth="1"/>
    <col min="4" max="5" width="13.00390625" style="0" customWidth="1"/>
  </cols>
  <sheetData>
    <row r="1" ht="14.25">
      <c r="F1" s="52" t="s">
        <v>1421</v>
      </c>
    </row>
    <row r="2" ht="14.25">
      <c r="F2" s="59" t="s">
        <v>1170</v>
      </c>
    </row>
    <row r="3" ht="14.25">
      <c r="F3" s="51" t="s">
        <v>332</v>
      </c>
    </row>
    <row r="4" spans="5:6" ht="14.25">
      <c r="E4" s="374" t="s">
        <v>1797</v>
      </c>
      <c r="F4" s="374"/>
    </row>
    <row r="6" spans="1:3" ht="15" customHeight="1">
      <c r="A6" s="16"/>
      <c r="B6" s="55"/>
      <c r="C6" s="53"/>
    </row>
    <row r="7" spans="1:6" ht="98.25" customHeight="1">
      <c r="A7" s="372" t="s">
        <v>1827</v>
      </c>
      <c r="B7" s="372"/>
      <c r="C7" s="372"/>
      <c r="D7" s="372"/>
      <c r="E7" s="372"/>
      <c r="F7" s="372"/>
    </row>
    <row r="8" spans="1:3" ht="14.25">
      <c r="A8" s="17"/>
      <c r="B8" s="17"/>
      <c r="C8" s="17"/>
    </row>
    <row r="9" spans="1:6" ht="14.25">
      <c r="A9" s="17"/>
      <c r="B9" s="17"/>
      <c r="F9" s="18" t="s">
        <v>291</v>
      </c>
    </row>
    <row r="10" spans="1:6" s="181" customFormat="1" ht="52.5">
      <c r="A10" s="104" t="s">
        <v>741</v>
      </c>
      <c r="B10" s="104" t="s">
        <v>384</v>
      </c>
      <c r="C10" s="264" t="s">
        <v>1590</v>
      </c>
      <c r="D10" s="264" t="s">
        <v>1750</v>
      </c>
      <c r="E10" s="264" t="s">
        <v>1592</v>
      </c>
      <c r="F10" s="264" t="s">
        <v>1727</v>
      </c>
    </row>
    <row r="11" spans="1:6" ht="14.25">
      <c r="A11" s="20"/>
      <c r="B11" s="20">
        <v>1</v>
      </c>
      <c r="C11" s="20">
        <v>2</v>
      </c>
      <c r="D11" s="20">
        <v>3</v>
      </c>
      <c r="E11" s="20">
        <v>4</v>
      </c>
      <c r="F11" s="20">
        <v>5</v>
      </c>
    </row>
    <row r="12" spans="1:12" ht="14.25">
      <c r="A12" s="4">
        <v>1</v>
      </c>
      <c r="B12" s="21" t="s">
        <v>1217</v>
      </c>
      <c r="C12" s="56">
        <v>0</v>
      </c>
      <c r="D12" s="56">
        <v>668000</v>
      </c>
      <c r="E12" s="56">
        <v>614558.5</v>
      </c>
      <c r="F12" s="185">
        <f aca="true" t="shared" si="0" ref="F12:F23">E12/D12</f>
        <v>0.919997754491018</v>
      </c>
      <c r="K12" s="208"/>
      <c r="L12" s="208"/>
    </row>
    <row r="13" spans="1:12" ht="14.25">
      <c r="A13" s="4">
        <v>2</v>
      </c>
      <c r="B13" s="21" t="s">
        <v>668</v>
      </c>
      <c r="C13" s="56">
        <v>0</v>
      </c>
      <c r="D13" s="56">
        <v>622536</v>
      </c>
      <c r="E13" s="56">
        <v>622536</v>
      </c>
      <c r="F13" s="185">
        <f t="shared" si="0"/>
        <v>1</v>
      </c>
      <c r="K13" s="208"/>
      <c r="L13" s="208"/>
    </row>
    <row r="14" spans="1:12" ht="14.25">
      <c r="A14" s="4">
        <v>3</v>
      </c>
      <c r="B14" s="21" t="s">
        <v>621</v>
      </c>
      <c r="C14" s="56">
        <v>0</v>
      </c>
      <c r="D14" s="56">
        <v>585000</v>
      </c>
      <c r="E14" s="56">
        <v>511875</v>
      </c>
      <c r="F14" s="185">
        <f t="shared" si="0"/>
        <v>0.875</v>
      </c>
      <c r="K14" s="208"/>
      <c r="L14" s="208"/>
    </row>
    <row r="15" spans="1:12" s="188" customFormat="1" ht="14.25">
      <c r="A15" s="4">
        <v>4</v>
      </c>
      <c r="B15" s="22" t="s">
        <v>165</v>
      </c>
      <c r="C15" s="187">
        <v>0</v>
      </c>
      <c r="D15" s="187">
        <v>2000000</v>
      </c>
      <c r="E15" s="187">
        <v>2000000</v>
      </c>
      <c r="F15" s="185">
        <f t="shared" si="0"/>
        <v>1</v>
      </c>
      <c r="K15" s="209"/>
      <c r="L15" s="209"/>
    </row>
    <row r="16" spans="1:12" ht="14.25">
      <c r="A16" s="4">
        <v>5</v>
      </c>
      <c r="B16" s="21" t="s">
        <v>24</v>
      </c>
      <c r="C16" s="56">
        <v>0</v>
      </c>
      <c r="D16" s="56">
        <v>700000</v>
      </c>
      <c r="E16" s="56">
        <v>700000</v>
      </c>
      <c r="F16" s="185">
        <f t="shared" si="0"/>
        <v>1</v>
      </c>
      <c r="K16" s="208"/>
      <c r="L16" s="208"/>
    </row>
    <row r="17" spans="1:12" ht="14.25">
      <c r="A17" s="4">
        <v>6</v>
      </c>
      <c r="B17" s="21" t="s">
        <v>1219</v>
      </c>
      <c r="C17" s="56">
        <v>0</v>
      </c>
      <c r="D17" s="56">
        <v>685172</v>
      </c>
      <c r="E17" s="56">
        <v>685172</v>
      </c>
      <c r="F17" s="185">
        <f t="shared" si="0"/>
        <v>1</v>
      </c>
      <c r="K17" s="208"/>
      <c r="L17" s="208"/>
    </row>
    <row r="18" spans="1:12" ht="14.25">
      <c r="A18" s="4">
        <v>7</v>
      </c>
      <c r="B18" s="21" t="s">
        <v>1220</v>
      </c>
      <c r="C18" s="56">
        <v>0</v>
      </c>
      <c r="D18" s="56">
        <v>614854</v>
      </c>
      <c r="E18" s="56">
        <v>614854</v>
      </c>
      <c r="F18" s="185">
        <f t="shared" si="0"/>
        <v>1</v>
      </c>
      <c r="K18" s="208"/>
      <c r="L18" s="208"/>
    </row>
    <row r="19" spans="1:12" ht="14.25">
      <c r="A19" s="4">
        <v>8</v>
      </c>
      <c r="B19" s="21" t="s">
        <v>622</v>
      </c>
      <c r="C19" s="56">
        <v>0</v>
      </c>
      <c r="D19" s="56">
        <v>468000</v>
      </c>
      <c r="E19" s="56">
        <v>468000</v>
      </c>
      <c r="F19" s="185">
        <f t="shared" si="0"/>
        <v>1</v>
      </c>
      <c r="K19" s="208"/>
      <c r="L19" s="208"/>
    </row>
    <row r="20" spans="1:12" ht="14.25">
      <c r="A20" s="4">
        <v>9</v>
      </c>
      <c r="B20" s="21" t="s">
        <v>1221</v>
      </c>
      <c r="C20" s="56">
        <v>0</v>
      </c>
      <c r="D20" s="56">
        <v>700000</v>
      </c>
      <c r="E20" s="56">
        <v>700000</v>
      </c>
      <c r="F20" s="185">
        <f t="shared" si="0"/>
        <v>1</v>
      </c>
      <c r="K20" s="208"/>
      <c r="L20" s="208"/>
    </row>
    <row r="21" spans="1:12" ht="14.25">
      <c r="A21" s="4">
        <v>10</v>
      </c>
      <c r="B21" s="21" t="s">
        <v>1222</v>
      </c>
      <c r="C21" s="56">
        <v>0</v>
      </c>
      <c r="D21" s="56">
        <v>697071</v>
      </c>
      <c r="E21" s="56">
        <v>697071</v>
      </c>
      <c r="F21" s="185">
        <f t="shared" si="0"/>
        <v>1</v>
      </c>
      <c r="K21" s="208"/>
      <c r="L21" s="208"/>
    </row>
    <row r="22" spans="1:12" ht="14.25">
      <c r="A22" s="4">
        <v>11</v>
      </c>
      <c r="B22" s="21" t="s">
        <v>1223</v>
      </c>
      <c r="C22" s="56">
        <v>0</v>
      </c>
      <c r="D22" s="56">
        <v>408000</v>
      </c>
      <c r="E22" s="56">
        <v>408000</v>
      </c>
      <c r="F22" s="185">
        <f t="shared" si="0"/>
        <v>1</v>
      </c>
      <c r="K22" s="208"/>
      <c r="L22" s="208"/>
    </row>
    <row r="23" spans="1:6" s="181" customFormat="1" ht="14.25">
      <c r="A23" s="368" t="s">
        <v>169</v>
      </c>
      <c r="B23" s="369"/>
      <c r="C23" s="23">
        <f>SUM(C12:C22)</f>
        <v>0</v>
      </c>
      <c r="D23" s="23">
        <f>SUM(D12:D22)</f>
        <v>8148633</v>
      </c>
      <c r="E23" s="23">
        <f>SUM(E12:E22)</f>
        <v>8022066.5</v>
      </c>
      <c r="F23" s="186">
        <f t="shared" si="0"/>
        <v>0.9844677628750736</v>
      </c>
    </row>
  </sheetData>
  <sheetProtection/>
  <mergeCells count="3">
    <mergeCell ref="E4:F4"/>
    <mergeCell ref="A7:F7"/>
    <mergeCell ref="A23:B23"/>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13"/>
  <sheetViews>
    <sheetView view="pageBreakPreview" zoomScaleSheetLayoutView="100" zoomScalePageLayoutView="0" workbookViewId="0" topLeftCell="A1">
      <selection activeCell="A10" sqref="A10:F13"/>
    </sheetView>
  </sheetViews>
  <sheetFormatPr defaultColWidth="9.140625" defaultRowHeight="15"/>
  <cols>
    <col min="2" max="2" width="30.28125" style="0" customWidth="1"/>
    <col min="3" max="5" width="12.7109375" style="0" customWidth="1"/>
  </cols>
  <sheetData>
    <row r="1" ht="14.25">
      <c r="F1" s="52" t="s">
        <v>1422</v>
      </c>
    </row>
    <row r="2" ht="14.25">
      <c r="F2" s="59" t="s">
        <v>1170</v>
      </c>
    </row>
    <row r="3" ht="14.25">
      <c r="F3" s="51" t="s">
        <v>332</v>
      </c>
    </row>
    <row r="4" spans="5:6" ht="14.25">
      <c r="E4" s="374" t="s">
        <v>1797</v>
      </c>
      <c r="F4" s="374"/>
    </row>
    <row r="6" spans="1:3" ht="15" customHeight="1">
      <c r="A6" s="16"/>
      <c r="B6" s="55"/>
      <c r="C6" s="53"/>
    </row>
    <row r="7" spans="1:6" ht="84" customHeight="1">
      <c r="A7" s="372" t="s">
        <v>1828</v>
      </c>
      <c r="B7" s="372"/>
      <c r="C7" s="372"/>
      <c r="D7" s="372"/>
      <c r="E7" s="372"/>
      <c r="F7" s="372"/>
    </row>
    <row r="8" spans="1:3" ht="14.25">
      <c r="A8" s="17"/>
      <c r="B8" s="17"/>
      <c r="C8" s="17"/>
    </row>
    <row r="9" spans="1:6" ht="14.25">
      <c r="A9" s="17"/>
      <c r="B9" s="17"/>
      <c r="F9" s="18" t="s">
        <v>291</v>
      </c>
    </row>
    <row r="10" spans="1:6" s="181" customFormat="1" ht="52.5">
      <c r="A10" s="104" t="s">
        <v>741</v>
      </c>
      <c r="B10" s="104" t="s">
        <v>384</v>
      </c>
      <c r="C10" s="264" t="s">
        <v>1590</v>
      </c>
      <c r="D10" s="264" t="s">
        <v>1750</v>
      </c>
      <c r="E10" s="264" t="s">
        <v>1592</v>
      </c>
      <c r="F10" s="264" t="s">
        <v>1727</v>
      </c>
    </row>
    <row r="11" spans="1:6" ht="14.25">
      <c r="A11" s="20"/>
      <c r="B11" s="20">
        <v>1</v>
      </c>
      <c r="C11" s="20">
        <v>2</v>
      </c>
      <c r="D11" s="20">
        <v>3</v>
      </c>
      <c r="E11" s="20">
        <v>4</v>
      </c>
      <c r="F11" s="20">
        <v>5</v>
      </c>
    </row>
    <row r="12" spans="1:6" ht="14.25">
      <c r="A12" s="4">
        <v>1</v>
      </c>
      <c r="B12" s="22" t="s">
        <v>668</v>
      </c>
      <c r="C12" s="56">
        <v>0</v>
      </c>
      <c r="D12" s="56">
        <v>2732000</v>
      </c>
      <c r="E12" s="56">
        <v>2732000</v>
      </c>
      <c r="F12" s="185">
        <f>E12/D12</f>
        <v>1</v>
      </c>
    </row>
    <row r="13" spans="1:6" s="181" customFormat="1" ht="14.25">
      <c r="A13" s="368" t="s">
        <v>169</v>
      </c>
      <c r="B13" s="369"/>
      <c r="C13" s="23">
        <f>SUM(C12:C12)</f>
        <v>0</v>
      </c>
      <c r="D13" s="23">
        <f>SUM(D12:D12)</f>
        <v>2732000</v>
      </c>
      <c r="E13" s="23">
        <f>SUM(E12:E12)</f>
        <v>2732000</v>
      </c>
      <c r="F13" s="186">
        <f>E13/D13</f>
        <v>1</v>
      </c>
    </row>
  </sheetData>
  <sheetProtection/>
  <mergeCells count="3">
    <mergeCell ref="E4:F4"/>
    <mergeCell ref="A7:F7"/>
    <mergeCell ref="A13:B1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21"/>
  <sheetViews>
    <sheetView view="pageBreakPreview" zoomScaleSheetLayoutView="100" zoomScalePageLayoutView="0" workbookViewId="0" topLeftCell="A1">
      <selection activeCell="A10" sqref="A10:F21"/>
    </sheetView>
  </sheetViews>
  <sheetFormatPr defaultColWidth="9.140625" defaultRowHeight="15"/>
  <cols>
    <col min="2" max="2" width="29.8515625" style="0" customWidth="1"/>
    <col min="3" max="5" width="11.7109375" style="0" customWidth="1"/>
    <col min="7" max="7" width="25.28125" style="0" customWidth="1"/>
  </cols>
  <sheetData>
    <row r="1" ht="14.25">
      <c r="F1" s="212" t="s">
        <v>1423</v>
      </c>
    </row>
    <row r="2" ht="14.25">
      <c r="F2" s="59" t="s">
        <v>1170</v>
      </c>
    </row>
    <row r="3" ht="14.25">
      <c r="F3" s="51" t="s">
        <v>332</v>
      </c>
    </row>
    <row r="4" spans="5:6" ht="14.25">
      <c r="E4" s="374" t="s">
        <v>1797</v>
      </c>
      <c r="F4" s="374"/>
    </row>
    <row r="6" spans="1:3" ht="15" customHeight="1">
      <c r="A6" s="16"/>
      <c r="B6" s="53"/>
      <c r="C6" s="53"/>
    </row>
    <row r="7" spans="1:6" ht="74.25" customHeight="1">
      <c r="A7" s="372" t="s">
        <v>1812</v>
      </c>
      <c r="B7" s="372"/>
      <c r="C7" s="372"/>
      <c r="D7" s="372"/>
      <c r="E7" s="372"/>
      <c r="F7" s="372"/>
    </row>
    <row r="8" spans="1:3" ht="14.25">
      <c r="A8" s="17"/>
      <c r="B8" s="17"/>
      <c r="C8" s="17"/>
    </row>
    <row r="9" spans="1:6" ht="14.25">
      <c r="A9" s="17"/>
      <c r="B9" s="17"/>
      <c r="F9" s="18" t="s">
        <v>291</v>
      </c>
    </row>
    <row r="10" spans="1:6" s="181" customFormat="1" ht="52.5">
      <c r="A10" s="104" t="s">
        <v>741</v>
      </c>
      <c r="B10" s="104" t="s">
        <v>384</v>
      </c>
      <c r="C10" s="264" t="s">
        <v>1590</v>
      </c>
      <c r="D10" s="264" t="s">
        <v>1750</v>
      </c>
      <c r="E10" s="264" t="s">
        <v>1592</v>
      </c>
      <c r="F10" s="264" t="s">
        <v>1727</v>
      </c>
    </row>
    <row r="11" spans="1:6" ht="14.25">
      <c r="A11" s="20"/>
      <c r="B11" s="20">
        <v>1</v>
      </c>
      <c r="C11" s="20">
        <v>2</v>
      </c>
      <c r="D11" s="20">
        <v>3</v>
      </c>
      <c r="E11" s="20">
        <v>4</v>
      </c>
      <c r="F11" s="20">
        <v>5</v>
      </c>
    </row>
    <row r="12" spans="1:12" ht="14.25">
      <c r="A12" s="4">
        <v>1</v>
      </c>
      <c r="B12" s="21" t="s">
        <v>668</v>
      </c>
      <c r="C12" s="56">
        <v>0</v>
      </c>
      <c r="D12" s="56">
        <v>15588</v>
      </c>
      <c r="E12" s="56">
        <v>15588</v>
      </c>
      <c r="F12" s="185">
        <f aca="true" t="shared" si="0" ref="F12:F21">E12/D12</f>
        <v>1</v>
      </c>
      <c r="K12" s="208"/>
      <c r="L12" s="208"/>
    </row>
    <row r="13" spans="1:12" ht="14.25">
      <c r="A13" s="4">
        <v>2</v>
      </c>
      <c r="B13" s="21" t="s">
        <v>621</v>
      </c>
      <c r="C13" s="56">
        <v>0</v>
      </c>
      <c r="D13" s="56">
        <v>14958</v>
      </c>
      <c r="E13" s="56">
        <v>14958</v>
      </c>
      <c r="F13" s="185">
        <f t="shared" si="0"/>
        <v>1</v>
      </c>
      <c r="K13" s="208"/>
      <c r="L13" s="208"/>
    </row>
    <row r="14" spans="1:12" ht="14.25">
      <c r="A14" s="4">
        <v>3</v>
      </c>
      <c r="B14" s="21" t="s">
        <v>165</v>
      </c>
      <c r="C14" s="56">
        <v>0</v>
      </c>
      <c r="D14" s="56">
        <v>86842</v>
      </c>
      <c r="E14" s="56">
        <v>86842</v>
      </c>
      <c r="F14" s="185">
        <f t="shared" si="0"/>
        <v>1</v>
      </c>
      <c r="K14" s="208"/>
      <c r="L14" s="208"/>
    </row>
    <row r="15" spans="1:12" ht="14.25">
      <c r="A15" s="4">
        <v>4</v>
      </c>
      <c r="B15" s="21" t="s">
        <v>1219</v>
      </c>
      <c r="C15" s="56">
        <v>0</v>
      </c>
      <c r="D15" s="56">
        <v>15403</v>
      </c>
      <c r="E15" s="56">
        <v>15403</v>
      </c>
      <c r="F15" s="185">
        <f t="shared" si="0"/>
        <v>1</v>
      </c>
      <c r="K15" s="208"/>
      <c r="L15" s="208"/>
    </row>
    <row r="16" spans="1:12" ht="14.25">
      <c r="A16" s="4">
        <v>5</v>
      </c>
      <c r="B16" s="21" t="s">
        <v>1220</v>
      </c>
      <c r="C16" s="56">
        <v>0</v>
      </c>
      <c r="D16" s="56">
        <v>8268</v>
      </c>
      <c r="E16" s="56">
        <v>8268</v>
      </c>
      <c r="F16" s="185">
        <f t="shared" si="0"/>
        <v>1</v>
      </c>
      <c r="K16" s="208"/>
      <c r="L16" s="208"/>
    </row>
    <row r="17" spans="1:12" ht="14.25">
      <c r="A17" s="4">
        <v>6</v>
      </c>
      <c r="B17" s="21" t="s">
        <v>622</v>
      </c>
      <c r="C17" s="56">
        <v>0</v>
      </c>
      <c r="D17" s="56">
        <v>15499</v>
      </c>
      <c r="E17" s="56">
        <v>15499</v>
      </c>
      <c r="F17" s="185">
        <f t="shared" si="0"/>
        <v>1</v>
      </c>
      <c r="K17" s="208"/>
      <c r="L17" s="208"/>
    </row>
    <row r="18" spans="1:12" ht="14.25">
      <c r="A18" s="4">
        <v>7</v>
      </c>
      <c r="B18" s="21" t="s">
        <v>1221</v>
      </c>
      <c r="C18" s="56">
        <v>0</v>
      </c>
      <c r="D18" s="56">
        <v>1995</v>
      </c>
      <c r="E18" s="56">
        <v>1995</v>
      </c>
      <c r="F18" s="185">
        <f t="shared" si="0"/>
        <v>1</v>
      </c>
      <c r="K18" s="208"/>
      <c r="L18" s="208"/>
    </row>
    <row r="19" spans="1:12" ht="14.25">
      <c r="A19" s="4">
        <v>8</v>
      </c>
      <c r="B19" s="21" t="s">
        <v>1222</v>
      </c>
      <c r="C19" s="56">
        <v>0</v>
      </c>
      <c r="D19" s="56">
        <v>50846</v>
      </c>
      <c r="E19" s="56">
        <v>50846</v>
      </c>
      <c r="F19" s="185">
        <f t="shared" si="0"/>
        <v>1</v>
      </c>
      <c r="K19" s="208"/>
      <c r="L19" s="208"/>
    </row>
    <row r="20" spans="1:6" ht="14.25">
      <c r="A20" s="4">
        <v>9</v>
      </c>
      <c r="B20" s="21" t="s">
        <v>1223</v>
      </c>
      <c r="C20" s="56">
        <v>0</v>
      </c>
      <c r="D20" s="56">
        <v>417</v>
      </c>
      <c r="E20" s="56">
        <v>417</v>
      </c>
      <c r="F20" s="185">
        <f t="shared" si="0"/>
        <v>1</v>
      </c>
    </row>
    <row r="21" spans="1:6" ht="14.25">
      <c r="A21" s="368" t="s">
        <v>169</v>
      </c>
      <c r="B21" s="369"/>
      <c r="C21" s="23">
        <f>SUM(C12:C20)</f>
        <v>0</v>
      </c>
      <c r="D21" s="23">
        <f>SUM(D12:D20)</f>
        <v>209816</v>
      </c>
      <c r="E21" s="23">
        <f>SUM(E12:E20)</f>
        <v>209816</v>
      </c>
      <c r="F21" s="186">
        <f t="shared" si="0"/>
        <v>1</v>
      </c>
    </row>
  </sheetData>
  <sheetProtection/>
  <mergeCells count="3">
    <mergeCell ref="E4:F4"/>
    <mergeCell ref="A7:F7"/>
    <mergeCell ref="A21:B2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A9" sqref="A9:F14"/>
    </sheetView>
  </sheetViews>
  <sheetFormatPr defaultColWidth="9.140625" defaultRowHeight="15"/>
  <cols>
    <col min="2" max="2" width="29.8515625" style="0" customWidth="1"/>
    <col min="3" max="3" width="12.7109375" style="0" customWidth="1"/>
    <col min="4" max="4" width="13.00390625" style="0" customWidth="1"/>
    <col min="5" max="5" width="13.8515625" style="0" customWidth="1"/>
  </cols>
  <sheetData>
    <row r="1" ht="14.25">
      <c r="F1" s="135" t="s">
        <v>1424</v>
      </c>
    </row>
    <row r="2" ht="14.25">
      <c r="F2" s="134" t="s">
        <v>1170</v>
      </c>
    </row>
    <row r="3" ht="14.25">
      <c r="F3" s="134" t="s">
        <v>332</v>
      </c>
    </row>
    <row r="4" ht="14.25">
      <c r="F4" s="134" t="s">
        <v>1797</v>
      </c>
    </row>
    <row r="6" spans="1:6" ht="86.25" customHeight="1">
      <c r="A6" s="372" t="s">
        <v>1825</v>
      </c>
      <c r="B6" s="372"/>
      <c r="C6" s="372"/>
      <c r="D6" s="372"/>
      <c r="E6" s="372"/>
      <c r="F6" s="372"/>
    </row>
    <row r="7" spans="1:5" ht="14.25">
      <c r="A7" s="17"/>
      <c r="B7" s="17"/>
      <c r="C7" s="17"/>
      <c r="D7" s="17"/>
      <c r="E7" s="17"/>
    </row>
    <row r="8" spans="1:6" ht="14.25">
      <c r="A8" s="17"/>
      <c r="B8" s="17"/>
      <c r="C8" s="17"/>
      <c r="D8" s="17"/>
      <c r="F8" s="18" t="s">
        <v>291</v>
      </c>
    </row>
    <row r="9" spans="1:6" s="181" customFormat="1" ht="52.5">
      <c r="A9" s="104" t="s">
        <v>741</v>
      </c>
      <c r="B9" s="104" t="s">
        <v>384</v>
      </c>
      <c r="C9" s="264" t="s">
        <v>1590</v>
      </c>
      <c r="D9" s="264" t="s">
        <v>1750</v>
      </c>
      <c r="E9" s="264" t="s">
        <v>1592</v>
      </c>
      <c r="F9" s="264" t="s">
        <v>1727</v>
      </c>
    </row>
    <row r="10" spans="1:6" ht="14.25">
      <c r="A10" s="20"/>
      <c r="B10" s="20">
        <v>1</v>
      </c>
      <c r="C10" s="20">
        <v>2</v>
      </c>
      <c r="D10" s="20">
        <v>3</v>
      </c>
      <c r="E10" s="20">
        <v>4</v>
      </c>
      <c r="F10" s="20">
        <v>5</v>
      </c>
    </row>
    <row r="11" spans="1:11" ht="14.25">
      <c r="A11" s="4">
        <v>1</v>
      </c>
      <c r="B11" s="21" t="s">
        <v>844</v>
      </c>
      <c r="C11" s="57">
        <v>97000</v>
      </c>
      <c r="D11" s="57">
        <v>97000</v>
      </c>
      <c r="E11" s="56">
        <v>97000</v>
      </c>
      <c r="F11" s="185">
        <f>E11/D11</f>
        <v>1</v>
      </c>
      <c r="I11" s="208"/>
      <c r="J11" s="208"/>
      <c r="K11" s="208"/>
    </row>
    <row r="12" spans="1:11" ht="14.25">
      <c r="A12" s="4">
        <v>2</v>
      </c>
      <c r="B12" s="21" t="s">
        <v>621</v>
      </c>
      <c r="C12" s="57">
        <v>70000</v>
      </c>
      <c r="D12" s="57">
        <v>70000</v>
      </c>
      <c r="E12" s="56">
        <v>70000</v>
      </c>
      <c r="F12" s="185">
        <f>E12/D12</f>
        <v>1</v>
      </c>
      <c r="I12" s="208"/>
      <c r="J12" s="208"/>
      <c r="K12" s="208"/>
    </row>
    <row r="13" spans="1:11" ht="14.25">
      <c r="A13" s="4">
        <v>3</v>
      </c>
      <c r="B13" s="21" t="s">
        <v>1221</v>
      </c>
      <c r="C13" s="57">
        <v>48600</v>
      </c>
      <c r="D13" s="57">
        <v>48600</v>
      </c>
      <c r="E13" s="56">
        <v>48600</v>
      </c>
      <c r="F13" s="185">
        <f>E13/D13</f>
        <v>1</v>
      </c>
      <c r="I13" s="208"/>
      <c r="J13" s="208"/>
      <c r="K13" s="208"/>
    </row>
    <row r="14" spans="1:6" ht="14.25">
      <c r="A14" s="368" t="s">
        <v>169</v>
      </c>
      <c r="B14" s="369"/>
      <c r="C14" s="23">
        <f>SUM(C11:C13)</f>
        <v>215600</v>
      </c>
      <c r="D14" s="23">
        <f>SUM(D11:D13)</f>
        <v>215600</v>
      </c>
      <c r="E14" s="23">
        <f>SUM(E11:E13)</f>
        <v>215600</v>
      </c>
      <c r="F14" s="186">
        <f>E14/D14</f>
        <v>1</v>
      </c>
    </row>
  </sheetData>
  <sheetProtection/>
  <mergeCells count="2">
    <mergeCell ref="A6:F6"/>
    <mergeCell ref="A14:B14"/>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12"/>
  <sheetViews>
    <sheetView zoomScalePageLayoutView="0" workbookViewId="0" topLeftCell="A1">
      <selection activeCell="A9" sqref="A9:F12"/>
    </sheetView>
  </sheetViews>
  <sheetFormatPr defaultColWidth="9.140625" defaultRowHeight="15"/>
  <cols>
    <col min="2" max="2" width="29.8515625" style="0" customWidth="1"/>
    <col min="3" max="3" width="12.7109375" style="0" customWidth="1"/>
    <col min="4" max="4" width="13.00390625" style="0" customWidth="1"/>
    <col min="5" max="5" width="13.8515625" style="0" customWidth="1"/>
  </cols>
  <sheetData>
    <row r="1" ht="14.25">
      <c r="F1" s="212" t="s">
        <v>1425</v>
      </c>
    </row>
    <row r="2" ht="14.25">
      <c r="F2" s="134" t="s">
        <v>1170</v>
      </c>
    </row>
    <row r="3" ht="14.25">
      <c r="F3" s="134" t="s">
        <v>332</v>
      </c>
    </row>
    <row r="4" ht="14.25">
      <c r="F4" s="134" t="s">
        <v>1797</v>
      </c>
    </row>
    <row r="6" spans="1:6" ht="135.75" customHeight="1">
      <c r="A6" s="372" t="s">
        <v>1813</v>
      </c>
      <c r="B6" s="372"/>
      <c r="C6" s="372"/>
      <c r="D6" s="372"/>
      <c r="E6" s="372"/>
      <c r="F6" s="372"/>
    </row>
    <row r="7" spans="1:5" ht="14.25">
      <c r="A7" s="17"/>
      <c r="B7" s="17"/>
      <c r="C7" s="17"/>
      <c r="D7" s="17"/>
      <c r="E7" s="17"/>
    </row>
    <row r="8" spans="1:6" ht="14.25">
      <c r="A8" s="17"/>
      <c r="B8" s="17"/>
      <c r="C8" s="17"/>
      <c r="D8" s="17"/>
      <c r="F8" s="18" t="s">
        <v>291</v>
      </c>
    </row>
    <row r="9" spans="1:6" s="181" customFormat="1" ht="52.5">
      <c r="A9" s="104" t="s">
        <v>741</v>
      </c>
      <c r="B9" s="104" t="s">
        <v>384</v>
      </c>
      <c r="C9" s="264" t="s">
        <v>1590</v>
      </c>
      <c r="D9" s="264" t="s">
        <v>1750</v>
      </c>
      <c r="E9" s="264" t="s">
        <v>1592</v>
      </c>
      <c r="F9" s="264" t="s">
        <v>1727</v>
      </c>
    </row>
    <row r="10" spans="1:6" ht="14.25">
      <c r="A10" s="20"/>
      <c r="B10" s="20">
        <v>1</v>
      </c>
      <c r="C10" s="20">
        <v>2</v>
      </c>
      <c r="D10" s="20">
        <v>3</v>
      </c>
      <c r="E10" s="20">
        <v>4</v>
      </c>
      <c r="F10" s="20">
        <v>5</v>
      </c>
    </row>
    <row r="11" spans="1:6" ht="14.25">
      <c r="A11" s="4">
        <v>1</v>
      </c>
      <c r="B11" s="21" t="s">
        <v>165</v>
      </c>
      <c r="C11" s="57">
        <v>0</v>
      </c>
      <c r="D11" s="57">
        <v>2610000</v>
      </c>
      <c r="E11" s="56">
        <v>2481000</v>
      </c>
      <c r="F11" s="185">
        <f>E11/D11</f>
        <v>0.9505747126436782</v>
      </c>
    </row>
    <row r="12" spans="1:6" ht="14.25">
      <c r="A12" s="368" t="s">
        <v>169</v>
      </c>
      <c r="B12" s="369"/>
      <c r="C12" s="23">
        <f>SUM(C11:C11)</f>
        <v>0</v>
      </c>
      <c r="D12" s="23">
        <f>SUM(D11:D11)</f>
        <v>2610000</v>
      </c>
      <c r="E12" s="23">
        <f>SUM(E11:E11)</f>
        <v>2481000</v>
      </c>
      <c r="F12" s="186">
        <f>E12/D12</f>
        <v>0.9505747126436782</v>
      </c>
    </row>
  </sheetData>
  <sheetProtection/>
  <mergeCells count="2">
    <mergeCell ref="A6:F6"/>
    <mergeCell ref="A12:B12"/>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I13" sqref="I13"/>
    </sheetView>
  </sheetViews>
  <sheetFormatPr defaultColWidth="9.140625" defaultRowHeight="15"/>
  <cols>
    <col min="1" max="7" width="8.8515625" style="174" customWidth="1"/>
    <col min="8" max="10" width="13.28125" style="174" customWidth="1"/>
    <col min="11" max="16384" width="8.8515625" style="174" customWidth="1"/>
  </cols>
  <sheetData>
    <row r="1" spans="1:10" ht="13.5">
      <c r="A1" s="301"/>
      <c r="B1" s="301"/>
      <c r="C1" s="301"/>
      <c r="D1" s="301"/>
      <c r="E1" s="301"/>
      <c r="F1" s="301"/>
      <c r="G1" s="301"/>
      <c r="H1" s="311" t="s">
        <v>1426</v>
      </c>
      <c r="I1" s="311"/>
      <c r="J1" s="311"/>
    </row>
    <row r="2" spans="1:10" ht="13.5">
      <c r="A2" s="301"/>
      <c r="B2" s="301"/>
      <c r="C2" s="301"/>
      <c r="D2" s="301"/>
      <c r="E2" s="301"/>
      <c r="F2" s="301"/>
      <c r="G2" s="301"/>
      <c r="H2" s="311" t="s">
        <v>1416</v>
      </c>
      <c r="I2" s="311"/>
      <c r="J2" s="311"/>
    </row>
    <row r="3" spans="1:10" ht="13.5">
      <c r="A3" s="301"/>
      <c r="B3" s="301"/>
      <c r="C3" s="301"/>
      <c r="D3" s="301"/>
      <c r="E3" s="301"/>
      <c r="F3" s="301"/>
      <c r="G3" s="301"/>
      <c r="H3" s="311" t="s">
        <v>332</v>
      </c>
      <c r="I3" s="311"/>
      <c r="J3" s="311"/>
    </row>
    <row r="4" spans="1:10" ht="13.5">
      <c r="A4" s="301"/>
      <c r="B4" s="301"/>
      <c r="C4" s="301"/>
      <c r="D4" s="301"/>
      <c r="E4" s="301"/>
      <c r="F4" s="301"/>
      <c r="G4" s="301"/>
      <c r="H4" s="380" t="s">
        <v>1807</v>
      </c>
      <c r="I4" s="380"/>
      <c r="J4" s="380"/>
    </row>
    <row r="5" spans="1:10" ht="13.5">
      <c r="A5" s="301"/>
      <c r="B5" s="301"/>
      <c r="C5" s="301"/>
      <c r="D5" s="301"/>
      <c r="E5" s="301"/>
      <c r="F5" s="301"/>
      <c r="G5" s="301"/>
      <c r="H5" s="381"/>
      <c r="I5" s="381"/>
      <c r="J5" s="381"/>
    </row>
    <row r="6" spans="1:10" ht="13.5">
      <c r="A6" s="301"/>
      <c r="B6" s="301"/>
      <c r="C6" s="301"/>
      <c r="D6" s="301"/>
      <c r="E6" s="301"/>
      <c r="F6" s="301"/>
      <c r="G6" s="37"/>
      <c r="H6" s="37"/>
      <c r="I6" s="301"/>
      <c r="J6" s="301"/>
    </row>
    <row r="7" spans="1:10" ht="33" customHeight="1">
      <c r="A7" s="350" t="s">
        <v>1814</v>
      </c>
      <c r="B7" s="350"/>
      <c r="C7" s="350"/>
      <c r="D7" s="350"/>
      <c r="E7" s="350"/>
      <c r="F7" s="350"/>
      <c r="G7" s="350"/>
      <c r="H7" s="350"/>
      <c r="I7" s="350"/>
      <c r="J7" s="350"/>
    </row>
    <row r="8" spans="1:10" ht="13.5">
      <c r="A8" s="301"/>
      <c r="B8" s="301"/>
      <c r="C8" s="301"/>
      <c r="D8" s="301"/>
      <c r="E8" s="301"/>
      <c r="F8" s="301"/>
      <c r="G8" s="301"/>
      <c r="H8" s="301"/>
      <c r="I8" s="301"/>
      <c r="J8" s="301"/>
    </row>
    <row r="9" spans="1:10" ht="13.5">
      <c r="A9" s="301"/>
      <c r="B9" s="301"/>
      <c r="C9" s="301"/>
      <c r="D9" s="301"/>
      <c r="E9" s="301"/>
      <c r="F9" s="37"/>
      <c r="G9" s="37"/>
      <c r="H9" s="37"/>
      <c r="I9" s="301"/>
      <c r="J9" s="301" t="s">
        <v>374</v>
      </c>
    </row>
    <row r="10" spans="1:10" ht="13.5">
      <c r="A10" s="301"/>
      <c r="B10" s="301"/>
      <c r="C10" s="301"/>
      <c r="D10" s="301"/>
      <c r="E10" s="301"/>
      <c r="F10" s="301"/>
      <c r="G10" s="301"/>
      <c r="H10" s="301"/>
      <c r="I10" s="301"/>
      <c r="J10" s="301"/>
    </row>
    <row r="11" spans="1:10" ht="39">
      <c r="A11" s="302" t="s">
        <v>375</v>
      </c>
      <c r="B11" s="344" t="s">
        <v>376</v>
      </c>
      <c r="C11" s="344"/>
      <c r="D11" s="344"/>
      <c r="E11" s="344"/>
      <c r="F11" s="344"/>
      <c r="G11" s="344"/>
      <c r="H11" s="282" t="s">
        <v>1590</v>
      </c>
      <c r="I11" s="282" t="s">
        <v>1591</v>
      </c>
      <c r="J11" s="282" t="s">
        <v>1592</v>
      </c>
    </row>
    <row r="12" spans="1:10" ht="13.5">
      <c r="A12" s="302"/>
      <c r="B12" s="344">
        <v>1</v>
      </c>
      <c r="C12" s="344"/>
      <c r="D12" s="344"/>
      <c r="E12" s="344"/>
      <c r="F12" s="344"/>
      <c r="G12" s="344"/>
      <c r="H12" s="282">
        <v>2</v>
      </c>
      <c r="I12" s="282">
        <v>3</v>
      </c>
      <c r="J12" s="282">
        <v>4</v>
      </c>
    </row>
    <row r="13" spans="1:10" ht="36" customHeight="1">
      <c r="A13" s="303" t="s">
        <v>742</v>
      </c>
      <c r="B13" s="379" t="s">
        <v>377</v>
      </c>
      <c r="C13" s="379"/>
      <c r="D13" s="379"/>
      <c r="E13" s="379"/>
      <c r="F13" s="379"/>
      <c r="G13" s="379"/>
      <c r="H13" s="304">
        <v>0</v>
      </c>
      <c r="I13" s="305">
        <v>0</v>
      </c>
      <c r="J13" s="305">
        <v>0</v>
      </c>
    </row>
    <row r="14" spans="1:10" ht="13.5">
      <c r="A14" s="303" t="s">
        <v>378</v>
      </c>
      <c r="B14" s="379" t="s">
        <v>379</v>
      </c>
      <c r="C14" s="379"/>
      <c r="D14" s="379"/>
      <c r="E14" s="379"/>
      <c r="F14" s="379"/>
      <c r="G14" s="379"/>
      <c r="H14" s="304">
        <v>0</v>
      </c>
      <c r="I14" s="304">
        <v>0</v>
      </c>
      <c r="J14" s="304">
        <v>0</v>
      </c>
    </row>
    <row r="15" spans="1:10" ht="13.5">
      <c r="A15" s="303" t="s">
        <v>380</v>
      </c>
      <c r="B15" s="379" t="s">
        <v>381</v>
      </c>
      <c r="C15" s="379"/>
      <c r="D15" s="379"/>
      <c r="E15" s="379"/>
      <c r="F15" s="379"/>
      <c r="G15" s="379"/>
      <c r="H15" s="304">
        <v>0</v>
      </c>
      <c r="I15" s="304">
        <v>0</v>
      </c>
      <c r="J15" s="304">
        <v>0</v>
      </c>
    </row>
  </sheetData>
  <sheetProtection/>
  <mergeCells count="11">
    <mergeCell ref="A7:J7"/>
    <mergeCell ref="B11:G11"/>
    <mergeCell ref="B12:G12"/>
    <mergeCell ref="B13:G13"/>
    <mergeCell ref="B14:G14"/>
    <mergeCell ref="B15:G15"/>
    <mergeCell ref="H1:J1"/>
    <mergeCell ref="H2:J2"/>
    <mergeCell ref="H3:J3"/>
    <mergeCell ref="H4:J4"/>
    <mergeCell ref="H5:J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P263"/>
  <sheetViews>
    <sheetView tabSelected="1" view="pageBreakPreview" zoomScale="69" zoomScaleSheetLayoutView="69" zoomScalePageLayoutView="0" workbookViewId="0" topLeftCell="A25">
      <selection activeCell="L30" sqref="L30"/>
    </sheetView>
  </sheetViews>
  <sheetFormatPr defaultColWidth="9.140625" defaultRowHeight="15"/>
  <cols>
    <col min="1" max="1" width="6.7109375" style="61" customWidth="1"/>
    <col min="2" max="2" width="7.57421875" style="61" customWidth="1"/>
    <col min="3" max="3" width="6.57421875" style="61" customWidth="1"/>
    <col min="4" max="4" width="6.140625" style="214" customWidth="1"/>
    <col min="5" max="5" width="6.7109375" style="61" customWidth="1"/>
    <col min="6" max="6" width="6.28125" style="61" customWidth="1"/>
    <col min="7" max="7" width="7.421875" style="61" customWidth="1"/>
    <col min="8" max="8" width="5.7109375" style="61" customWidth="1"/>
    <col min="9" max="9" width="5.421875" style="61" customWidth="1"/>
    <col min="10" max="10" width="61.28125" style="36" customWidth="1"/>
    <col min="11" max="12" width="18.00390625" style="221" customWidth="1"/>
    <col min="13" max="13" width="17.57421875" style="221" customWidth="1"/>
    <col min="14" max="14" width="10.421875" style="36" customWidth="1"/>
    <col min="15" max="15" width="17.421875" style="36" customWidth="1"/>
    <col min="16" max="16" width="12.7109375" style="36" bestFit="1" customWidth="1"/>
    <col min="17" max="16384" width="9.140625" style="36" customWidth="1"/>
  </cols>
  <sheetData>
    <row r="1" spans="12:14" ht="12.75">
      <c r="L1" s="313" t="s">
        <v>641</v>
      </c>
      <c r="M1" s="313"/>
      <c r="N1" s="313"/>
    </row>
    <row r="2" spans="2:14" ht="13.5">
      <c r="B2" s="336"/>
      <c r="C2" s="337"/>
      <c r="D2" s="337"/>
      <c r="L2" s="313" t="s">
        <v>1170</v>
      </c>
      <c r="M2" s="313"/>
      <c r="N2" s="313"/>
    </row>
    <row r="3" spans="2:14" ht="13.5">
      <c r="B3" s="336"/>
      <c r="C3" s="337"/>
      <c r="D3" s="337"/>
      <c r="L3" s="313" t="s">
        <v>332</v>
      </c>
      <c r="M3" s="313"/>
      <c r="N3" s="313"/>
    </row>
    <row r="4" spans="2:14" ht="13.5">
      <c r="B4" s="336"/>
      <c r="C4" s="337"/>
      <c r="D4" s="337"/>
      <c r="L4" s="314" t="s">
        <v>1972</v>
      </c>
      <c r="M4" s="314"/>
      <c r="N4" s="314"/>
    </row>
    <row r="5" spans="2:4" ht="13.5">
      <c r="B5" s="336"/>
      <c r="C5" s="337"/>
      <c r="D5" s="337"/>
    </row>
    <row r="6" spans="1:10" ht="12.75">
      <c r="A6" s="222"/>
      <c r="B6" s="223"/>
      <c r="C6" s="223"/>
      <c r="D6" s="223"/>
      <c r="E6" s="223"/>
      <c r="F6" s="223"/>
      <c r="G6" s="223"/>
      <c r="H6" s="223"/>
      <c r="I6" s="223"/>
      <c r="J6" s="224"/>
    </row>
    <row r="7" spans="1:13" ht="12.75">
      <c r="A7" s="338" t="s">
        <v>1943</v>
      </c>
      <c r="B7" s="338"/>
      <c r="C7" s="338"/>
      <c r="D7" s="338"/>
      <c r="E7" s="338"/>
      <c r="F7" s="338"/>
      <c r="G7" s="338"/>
      <c r="H7" s="338"/>
      <c r="I7" s="338"/>
      <c r="J7" s="338"/>
      <c r="K7" s="338"/>
      <c r="L7" s="338"/>
      <c r="M7" s="338"/>
    </row>
    <row r="8" spans="1:14" ht="12.75">
      <c r="A8" s="225"/>
      <c r="B8" s="225"/>
      <c r="C8" s="225"/>
      <c r="D8" s="225"/>
      <c r="E8" s="225"/>
      <c r="F8" s="225"/>
      <c r="G8" s="225"/>
      <c r="H8" s="225"/>
      <c r="I8" s="225"/>
      <c r="J8" s="226"/>
      <c r="K8" s="137"/>
      <c r="L8" s="137"/>
      <c r="M8" s="137"/>
      <c r="N8" s="137" t="s">
        <v>291</v>
      </c>
    </row>
    <row r="9" spans="1:14" s="227" customFormat="1" ht="22.5" customHeight="1">
      <c r="A9" s="321" t="s">
        <v>741</v>
      </c>
      <c r="B9" s="324" t="s">
        <v>150</v>
      </c>
      <c r="C9" s="325"/>
      <c r="D9" s="325"/>
      <c r="E9" s="325"/>
      <c r="F9" s="325"/>
      <c r="G9" s="325"/>
      <c r="H9" s="325"/>
      <c r="I9" s="326"/>
      <c r="J9" s="327" t="s">
        <v>678</v>
      </c>
      <c r="K9" s="330" t="s">
        <v>1590</v>
      </c>
      <c r="L9" s="330" t="s">
        <v>1591</v>
      </c>
      <c r="M9" s="330" t="s">
        <v>1592</v>
      </c>
      <c r="N9" s="333" t="s">
        <v>1727</v>
      </c>
    </row>
    <row r="10" spans="1:14" s="227" customFormat="1" ht="60.75" customHeight="1">
      <c r="A10" s="322"/>
      <c r="B10" s="319" t="s">
        <v>1735</v>
      </c>
      <c r="C10" s="320" t="s">
        <v>909</v>
      </c>
      <c r="D10" s="320" t="s">
        <v>910</v>
      </c>
      <c r="E10" s="320" t="s">
        <v>911</v>
      </c>
      <c r="F10" s="320" t="s">
        <v>912</v>
      </c>
      <c r="G10" s="319" t="s">
        <v>913</v>
      </c>
      <c r="H10" s="319" t="s">
        <v>914</v>
      </c>
      <c r="I10" s="319" t="s">
        <v>1734</v>
      </c>
      <c r="J10" s="328"/>
      <c r="K10" s="331"/>
      <c r="L10" s="331"/>
      <c r="M10" s="331"/>
      <c r="N10" s="334"/>
    </row>
    <row r="11" spans="1:14" s="227" customFormat="1" ht="60.75" customHeight="1">
      <c r="A11" s="323"/>
      <c r="B11" s="319"/>
      <c r="C11" s="320"/>
      <c r="D11" s="320"/>
      <c r="E11" s="320"/>
      <c r="F11" s="320"/>
      <c r="G11" s="319"/>
      <c r="H11" s="319"/>
      <c r="I11" s="319"/>
      <c r="J11" s="329"/>
      <c r="K11" s="332"/>
      <c r="L11" s="332"/>
      <c r="M11" s="332"/>
      <c r="N11" s="335"/>
    </row>
    <row r="12" spans="1:14" s="61" customFormat="1" ht="12.75">
      <c r="A12" s="228"/>
      <c r="B12" s="11" t="s">
        <v>742</v>
      </c>
      <c r="C12" s="11" t="s">
        <v>745</v>
      </c>
      <c r="D12" s="11" t="s">
        <v>747</v>
      </c>
      <c r="E12" s="11" t="s">
        <v>485</v>
      </c>
      <c r="F12" s="11" t="s">
        <v>486</v>
      </c>
      <c r="G12" s="11" t="s">
        <v>487</v>
      </c>
      <c r="H12" s="11" t="s">
        <v>488</v>
      </c>
      <c r="I12" s="11" t="s">
        <v>489</v>
      </c>
      <c r="J12" s="229">
        <v>9</v>
      </c>
      <c r="K12" s="230">
        <v>10</v>
      </c>
      <c r="L12" s="230">
        <v>11</v>
      </c>
      <c r="M12" s="230">
        <v>12</v>
      </c>
      <c r="N12" s="107">
        <v>13</v>
      </c>
    </row>
    <row r="13" spans="1:16" ht="12.75">
      <c r="A13" s="63">
        <v>1</v>
      </c>
      <c r="B13" s="231" t="s">
        <v>915</v>
      </c>
      <c r="C13" s="231" t="s">
        <v>742</v>
      </c>
      <c r="D13" s="231" t="s">
        <v>916</v>
      </c>
      <c r="E13" s="231" t="s">
        <v>916</v>
      </c>
      <c r="F13" s="231" t="s">
        <v>915</v>
      </c>
      <c r="G13" s="231" t="s">
        <v>916</v>
      </c>
      <c r="H13" s="231" t="s">
        <v>917</v>
      </c>
      <c r="I13" s="231" t="s">
        <v>915</v>
      </c>
      <c r="J13" s="7" t="s">
        <v>793</v>
      </c>
      <c r="K13" s="232">
        <f>K14+K23+K37+K40+K52+K59+K67+K75</f>
        <v>46964917</v>
      </c>
      <c r="L13" s="232">
        <f>L14+L23+L37+L40+L52+L59+L67+L75</f>
        <v>51881710.379999995</v>
      </c>
      <c r="M13" s="232">
        <f>M14+M23+M37+M40+M52+M59+M67+M75</f>
        <v>52971451.77000001</v>
      </c>
      <c r="N13" s="133">
        <f aca="true" t="shared" si="0" ref="N13:N76">M13/L13</f>
        <v>1.021004345886409</v>
      </c>
      <c r="O13" s="233"/>
      <c r="P13" s="233"/>
    </row>
    <row r="14" spans="1:15" ht="12.75">
      <c r="A14" s="63">
        <v>2</v>
      </c>
      <c r="B14" s="231" t="s">
        <v>712</v>
      </c>
      <c r="C14" s="231" t="s">
        <v>742</v>
      </c>
      <c r="D14" s="231" t="s">
        <v>918</v>
      </c>
      <c r="E14" s="231" t="s">
        <v>916</v>
      </c>
      <c r="F14" s="231" t="s">
        <v>915</v>
      </c>
      <c r="G14" s="231" t="s">
        <v>916</v>
      </c>
      <c r="H14" s="231" t="s">
        <v>917</v>
      </c>
      <c r="I14" s="231" t="s">
        <v>915</v>
      </c>
      <c r="J14" s="7" t="s">
        <v>919</v>
      </c>
      <c r="K14" s="232">
        <f>K15+K18</f>
        <v>30347462</v>
      </c>
      <c r="L14" s="232">
        <f>L15+L18</f>
        <v>30046107.33</v>
      </c>
      <c r="M14" s="232">
        <f>M15+M18</f>
        <v>30866149.259999998</v>
      </c>
      <c r="N14" s="133">
        <f t="shared" si="0"/>
        <v>1.027292784419405</v>
      </c>
      <c r="O14" s="233"/>
    </row>
    <row r="15" spans="1:15" ht="12.75">
      <c r="A15" s="63">
        <v>3</v>
      </c>
      <c r="B15" s="231" t="s">
        <v>712</v>
      </c>
      <c r="C15" s="231" t="s">
        <v>742</v>
      </c>
      <c r="D15" s="231" t="s">
        <v>918</v>
      </c>
      <c r="E15" s="231" t="s">
        <v>918</v>
      </c>
      <c r="F15" s="231" t="s">
        <v>915</v>
      </c>
      <c r="G15" s="231" t="s">
        <v>916</v>
      </c>
      <c r="H15" s="231" t="s">
        <v>917</v>
      </c>
      <c r="I15" s="231" t="s">
        <v>364</v>
      </c>
      <c r="J15" s="7" t="s">
        <v>460</v>
      </c>
      <c r="K15" s="232">
        <f aca="true" t="shared" si="1" ref="K15:M16">K16</f>
        <v>264599</v>
      </c>
      <c r="L15" s="232">
        <f t="shared" si="1"/>
        <v>880539</v>
      </c>
      <c r="M15" s="232">
        <f t="shared" si="1"/>
        <v>908440.64</v>
      </c>
      <c r="N15" s="133">
        <f t="shared" si="0"/>
        <v>1.0316870008029173</v>
      </c>
      <c r="O15" s="233"/>
    </row>
    <row r="16" spans="1:15" ht="26.25">
      <c r="A16" s="63">
        <v>4</v>
      </c>
      <c r="B16" s="231" t="s">
        <v>712</v>
      </c>
      <c r="C16" s="231" t="s">
        <v>742</v>
      </c>
      <c r="D16" s="231" t="s">
        <v>918</v>
      </c>
      <c r="E16" s="231" t="s">
        <v>918</v>
      </c>
      <c r="F16" s="231" t="s">
        <v>920</v>
      </c>
      <c r="G16" s="231" t="s">
        <v>916</v>
      </c>
      <c r="H16" s="231" t="s">
        <v>917</v>
      </c>
      <c r="I16" s="231" t="s">
        <v>364</v>
      </c>
      <c r="J16" s="7" t="s">
        <v>665</v>
      </c>
      <c r="K16" s="232">
        <f t="shared" si="1"/>
        <v>264599</v>
      </c>
      <c r="L16" s="232">
        <f t="shared" si="1"/>
        <v>880539</v>
      </c>
      <c r="M16" s="232">
        <f t="shared" si="1"/>
        <v>908440.64</v>
      </c>
      <c r="N16" s="133">
        <f t="shared" si="0"/>
        <v>1.0316870008029173</v>
      </c>
      <c r="O16" s="233"/>
    </row>
    <row r="17" spans="1:15" ht="39">
      <c r="A17" s="63">
        <v>5</v>
      </c>
      <c r="B17" s="231" t="s">
        <v>712</v>
      </c>
      <c r="C17" s="231" t="s">
        <v>742</v>
      </c>
      <c r="D17" s="231" t="s">
        <v>918</v>
      </c>
      <c r="E17" s="231" t="s">
        <v>918</v>
      </c>
      <c r="F17" s="231" t="s">
        <v>921</v>
      </c>
      <c r="G17" s="231" t="s">
        <v>922</v>
      </c>
      <c r="H17" s="231" t="s">
        <v>917</v>
      </c>
      <c r="I17" s="231" t="s">
        <v>364</v>
      </c>
      <c r="J17" s="7" t="s">
        <v>151</v>
      </c>
      <c r="K17" s="219">
        <v>264599</v>
      </c>
      <c r="L17" s="219">
        <v>880539</v>
      </c>
      <c r="M17" s="219">
        <v>908440.64</v>
      </c>
      <c r="N17" s="133">
        <f t="shared" si="0"/>
        <v>1.0316870008029173</v>
      </c>
      <c r="O17" s="233"/>
    </row>
    <row r="18" spans="1:15" ht="12.75">
      <c r="A18" s="63">
        <v>6</v>
      </c>
      <c r="B18" s="231" t="s">
        <v>712</v>
      </c>
      <c r="C18" s="231" t="s">
        <v>742</v>
      </c>
      <c r="D18" s="231" t="s">
        <v>918</v>
      </c>
      <c r="E18" s="231" t="s">
        <v>922</v>
      </c>
      <c r="F18" s="231" t="s">
        <v>915</v>
      </c>
      <c r="G18" s="231" t="s">
        <v>918</v>
      </c>
      <c r="H18" s="231" t="s">
        <v>917</v>
      </c>
      <c r="I18" s="231" t="s">
        <v>364</v>
      </c>
      <c r="J18" s="7" t="s">
        <v>923</v>
      </c>
      <c r="K18" s="232">
        <f>K19+K20+K21+K22</f>
        <v>30082863</v>
      </c>
      <c r="L18" s="232">
        <f>L19+L20+L21+L22</f>
        <v>29165568.33</v>
      </c>
      <c r="M18" s="232">
        <f>M19+M20+M21+M22</f>
        <v>29957708.619999997</v>
      </c>
      <c r="N18" s="133">
        <f t="shared" si="0"/>
        <v>1.0271601184327066</v>
      </c>
      <c r="O18" s="233"/>
    </row>
    <row r="19" spans="1:15" ht="52.5">
      <c r="A19" s="63">
        <v>7</v>
      </c>
      <c r="B19" s="231" t="s">
        <v>712</v>
      </c>
      <c r="C19" s="231" t="s">
        <v>742</v>
      </c>
      <c r="D19" s="231" t="s">
        <v>918</v>
      </c>
      <c r="E19" s="231" t="s">
        <v>922</v>
      </c>
      <c r="F19" s="231" t="s">
        <v>920</v>
      </c>
      <c r="G19" s="231" t="s">
        <v>918</v>
      </c>
      <c r="H19" s="231" t="s">
        <v>917</v>
      </c>
      <c r="I19" s="231" t="s">
        <v>364</v>
      </c>
      <c r="J19" s="7" t="s">
        <v>924</v>
      </c>
      <c r="K19" s="219">
        <v>29938030</v>
      </c>
      <c r="L19" s="219">
        <v>28962592.33</v>
      </c>
      <c r="M19" s="219">
        <v>29751321.74</v>
      </c>
      <c r="N19" s="133">
        <f t="shared" si="0"/>
        <v>1.0272326938491283</v>
      </c>
      <c r="O19" s="233"/>
    </row>
    <row r="20" spans="1:15" ht="78.75">
      <c r="A20" s="63">
        <v>8</v>
      </c>
      <c r="B20" s="231" t="s">
        <v>712</v>
      </c>
      <c r="C20" s="231" t="s">
        <v>742</v>
      </c>
      <c r="D20" s="231" t="s">
        <v>918</v>
      </c>
      <c r="E20" s="231" t="s">
        <v>922</v>
      </c>
      <c r="F20" s="231" t="s">
        <v>925</v>
      </c>
      <c r="G20" s="231" t="s">
        <v>918</v>
      </c>
      <c r="H20" s="231" t="s">
        <v>917</v>
      </c>
      <c r="I20" s="231" t="s">
        <v>364</v>
      </c>
      <c r="J20" s="7" t="s">
        <v>926</v>
      </c>
      <c r="K20" s="232">
        <v>14720</v>
      </c>
      <c r="L20" s="232">
        <v>940</v>
      </c>
      <c r="M20" s="232">
        <v>938.27</v>
      </c>
      <c r="N20" s="133">
        <f t="shared" si="0"/>
        <v>0.9981595744680851</v>
      </c>
      <c r="O20" s="233"/>
    </row>
    <row r="21" spans="1:15" ht="39">
      <c r="A21" s="63">
        <v>9</v>
      </c>
      <c r="B21" s="231" t="s">
        <v>712</v>
      </c>
      <c r="C21" s="231" t="s">
        <v>742</v>
      </c>
      <c r="D21" s="231" t="s">
        <v>918</v>
      </c>
      <c r="E21" s="231" t="s">
        <v>922</v>
      </c>
      <c r="F21" s="231" t="s">
        <v>927</v>
      </c>
      <c r="G21" s="231" t="s">
        <v>918</v>
      </c>
      <c r="H21" s="231" t="s">
        <v>917</v>
      </c>
      <c r="I21" s="231" t="s">
        <v>364</v>
      </c>
      <c r="J21" s="7" t="s">
        <v>928</v>
      </c>
      <c r="K21" s="232">
        <v>127026</v>
      </c>
      <c r="L21" s="232">
        <v>111357</v>
      </c>
      <c r="M21" s="232">
        <v>111356.91</v>
      </c>
      <c r="N21" s="133">
        <f t="shared" si="0"/>
        <v>0.9999991917885719</v>
      </c>
      <c r="O21" s="233"/>
    </row>
    <row r="22" spans="1:15" ht="66">
      <c r="A22" s="63">
        <v>10</v>
      </c>
      <c r="B22" s="231" t="s">
        <v>712</v>
      </c>
      <c r="C22" s="231" t="s">
        <v>742</v>
      </c>
      <c r="D22" s="231" t="s">
        <v>918</v>
      </c>
      <c r="E22" s="231" t="s">
        <v>922</v>
      </c>
      <c r="F22" s="231" t="s">
        <v>929</v>
      </c>
      <c r="G22" s="231" t="s">
        <v>918</v>
      </c>
      <c r="H22" s="231" t="s">
        <v>917</v>
      </c>
      <c r="I22" s="231" t="s">
        <v>364</v>
      </c>
      <c r="J22" s="7" t="s">
        <v>930</v>
      </c>
      <c r="K22" s="232">
        <v>3087</v>
      </c>
      <c r="L22" s="232">
        <v>90679</v>
      </c>
      <c r="M22" s="232">
        <v>94091.7</v>
      </c>
      <c r="N22" s="133">
        <f t="shared" si="0"/>
        <v>1.037634954068748</v>
      </c>
      <c r="O22" s="233"/>
    </row>
    <row r="23" spans="1:15" ht="12.75">
      <c r="A23" s="63">
        <v>11</v>
      </c>
      <c r="B23" s="231" t="s">
        <v>712</v>
      </c>
      <c r="C23" s="231" t="s">
        <v>742</v>
      </c>
      <c r="D23" s="231" t="s">
        <v>931</v>
      </c>
      <c r="E23" s="231" t="s">
        <v>916</v>
      </c>
      <c r="F23" s="231" t="s">
        <v>915</v>
      </c>
      <c r="G23" s="231" t="s">
        <v>916</v>
      </c>
      <c r="H23" s="231" t="s">
        <v>917</v>
      </c>
      <c r="I23" s="231" t="s">
        <v>915</v>
      </c>
      <c r="J23" s="7" t="s">
        <v>148</v>
      </c>
      <c r="K23" s="232">
        <f>K30+K33+K35+K24</f>
        <v>7323174</v>
      </c>
      <c r="L23" s="232">
        <f>L30+L33+L35+L24</f>
        <v>8524337</v>
      </c>
      <c r="M23" s="232">
        <f>M30+M33+M35+M24</f>
        <v>8618009.989999998</v>
      </c>
      <c r="N23" s="133">
        <f t="shared" si="0"/>
        <v>1.0109888886373215</v>
      </c>
      <c r="O23" s="233"/>
    </row>
    <row r="24" spans="1:15" ht="26.25">
      <c r="A24" s="63">
        <v>12</v>
      </c>
      <c r="B24" s="231" t="s">
        <v>712</v>
      </c>
      <c r="C24" s="231" t="s">
        <v>742</v>
      </c>
      <c r="D24" s="231" t="s">
        <v>931</v>
      </c>
      <c r="E24" s="231" t="s">
        <v>918</v>
      </c>
      <c r="F24" s="231" t="s">
        <v>915</v>
      </c>
      <c r="G24" s="231" t="s">
        <v>916</v>
      </c>
      <c r="H24" s="231" t="s">
        <v>917</v>
      </c>
      <c r="I24" s="231" t="s">
        <v>364</v>
      </c>
      <c r="J24" s="7" t="s">
        <v>1260</v>
      </c>
      <c r="K24" s="76">
        <f>K25+K27+K29</f>
        <v>5790398</v>
      </c>
      <c r="L24" s="76">
        <f>L25+L27+L29</f>
        <v>5796888</v>
      </c>
      <c r="M24" s="76">
        <f>M25+M27+M29</f>
        <v>5796885.799999999</v>
      </c>
      <c r="N24" s="133">
        <f t="shared" si="0"/>
        <v>0.9999996204860261</v>
      </c>
      <c r="O24" s="233"/>
    </row>
    <row r="25" spans="1:15" ht="26.25">
      <c r="A25" s="63">
        <v>13</v>
      </c>
      <c r="B25" s="231" t="s">
        <v>712</v>
      </c>
      <c r="C25" s="231" t="s">
        <v>742</v>
      </c>
      <c r="D25" s="231" t="s">
        <v>931</v>
      </c>
      <c r="E25" s="231" t="s">
        <v>918</v>
      </c>
      <c r="F25" s="231" t="s">
        <v>920</v>
      </c>
      <c r="G25" s="231" t="s">
        <v>918</v>
      </c>
      <c r="H25" s="231" t="s">
        <v>917</v>
      </c>
      <c r="I25" s="231" t="s">
        <v>364</v>
      </c>
      <c r="J25" s="7" t="s">
        <v>1261</v>
      </c>
      <c r="K25" s="76">
        <f>K26</f>
        <v>5415030</v>
      </c>
      <c r="L25" s="76">
        <f>L26</f>
        <v>5349570</v>
      </c>
      <c r="M25" s="76">
        <f>M26</f>
        <v>5349570.31</v>
      </c>
      <c r="N25" s="133">
        <f t="shared" si="0"/>
        <v>1.0000000579485826</v>
      </c>
      <c r="O25" s="233"/>
    </row>
    <row r="26" spans="1:15" ht="26.25">
      <c r="A26" s="63">
        <v>14</v>
      </c>
      <c r="B26" s="231" t="s">
        <v>712</v>
      </c>
      <c r="C26" s="231" t="s">
        <v>742</v>
      </c>
      <c r="D26" s="231" t="s">
        <v>931</v>
      </c>
      <c r="E26" s="231" t="s">
        <v>918</v>
      </c>
      <c r="F26" s="231" t="s">
        <v>1262</v>
      </c>
      <c r="G26" s="231" t="s">
        <v>918</v>
      </c>
      <c r="H26" s="231" t="s">
        <v>917</v>
      </c>
      <c r="I26" s="231" t="s">
        <v>364</v>
      </c>
      <c r="J26" s="7" t="s">
        <v>1261</v>
      </c>
      <c r="K26" s="76">
        <v>5415030</v>
      </c>
      <c r="L26" s="76">
        <v>5349570</v>
      </c>
      <c r="M26" s="76">
        <v>5349570.31</v>
      </c>
      <c r="N26" s="133">
        <f t="shared" si="0"/>
        <v>1.0000000579485826</v>
      </c>
      <c r="O26" s="233"/>
    </row>
    <row r="27" spans="1:15" ht="26.25">
      <c r="A27" s="63">
        <v>15</v>
      </c>
      <c r="B27" s="231" t="s">
        <v>712</v>
      </c>
      <c r="C27" s="231" t="s">
        <v>742</v>
      </c>
      <c r="D27" s="231" t="s">
        <v>931</v>
      </c>
      <c r="E27" s="231" t="s">
        <v>918</v>
      </c>
      <c r="F27" s="231" t="s">
        <v>925</v>
      </c>
      <c r="G27" s="231" t="s">
        <v>918</v>
      </c>
      <c r="H27" s="231" t="s">
        <v>917</v>
      </c>
      <c r="I27" s="231" t="s">
        <v>364</v>
      </c>
      <c r="J27" s="7" t="s">
        <v>1263</v>
      </c>
      <c r="K27" s="76">
        <f>K28</f>
        <v>375368</v>
      </c>
      <c r="L27" s="76">
        <f>L28</f>
        <v>445877.57</v>
      </c>
      <c r="M27" s="76">
        <f>M28</f>
        <v>445875.06</v>
      </c>
      <c r="N27" s="133">
        <f t="shared" si="0"/>
        <v>0.9999943706520155</v>
      </c>
      <c r="O27" s="233"/>
    </row>
    <row r="28" spans="1:15" ht="52.5">
      <c r="A28" s="63">
        <v>16</v>
      </c>
      <c r="B28" s="231" t="s">
        <v>712</v>
      </c>
      <c r="C28" s="231" t="s">
        <v>742</v>
      </c>
      <c r="D28" s="231" t="s">
        <v>931</v>
      </c>
      <c r="E28" s="231" t="s">
        <v>918</v>
      </c>
      <c r="F28" s="231" t="s">
        <v>1264</v>
      </c>
      <c r="G28" s="231" t="s">
        <v>918</v>
      </c>
      <c r="H28" s="231" t="s">
        <v>917</v>
      </c>
      <c r="I28" s="231" t="s">
        <v>364</v>
      </c>
      <c r="J28" s="7" t="s">
        <v>1265</v>
      </c>
      <c r="K28" s="76">
        <v>375368</v>
      </c>
      <c r="L28" s="76">
        <v>445877.57</v>
      </c>
      <c r="M28" s="76">
        <v>445875.06</v>
      </c>
      <c r="N28" s="133">
        <f t="shared" si="0"/>
        <v>0.9999943706520155</v>
      </c>
      <c r="O28" s="233"/>
    </row>
    <row r="29" spans="1:15" ht="39">
      <c r="A29" s="63">
        <v>17</v>
      </c>
      <c r="B29" s="231" t="s">
        <v>712</v>
      </c>
      <c r="C29" s="231" t="s">
        <v>742</v>
      </c>
      <c r="D29" s="231" t="s">
        <v>931</v>
      </c>
      <c r="E29" s="231" t="s">
        <v>918</v>
      </c>
      <c r="F29" s="231" t="s">
        <v>946</v>
      </c>
      <c r="G29" s="231" t="s">
        <v>918</v>
      </c>
      <c r="H29" s="231" t="s">
        <v>917</v>
      </c>
      <c r="I29" s="231" t="s">
        <v>364</v>
      </c>
      <c r="J29" s="7" t="s">
        <v>1588</v>
      </c>
      <c r="K29" s="76">
        <v>0</v>
      </c>
      <c r="L29" s="76">
        <v>1440.43</v>
      </c>
      <c r="M29" s="76">
        <v>1440.43</v>
      </c>
      <c r="N29" s="133">
        <f t="shared" si="0"/>
        <v>1</v>
      </c>
      <c r="O29" s="233"/>
    </row>
    <row r="30" spans="1:15" ht="12.75">
      <c r="A30" s="63">
        <v>18</v>
      </c>
      <c r="B30" s="231" t="s">
        <v>712</v>
      </c>
      <c r="C30" s="231" t="s">
        <v>742</v>
      </c>
      <c r="D30" s="231" t="s">
        <v>931</v>
      </c>
      <c r="E30" s="231" t="s">
        <v>922</v>
      </c>
      <c r="F30" s="231" t="s">
        <v>915</v>
      </c>
      <c r="G30" s="231" t="s">
        <v>922</v>
      </c>
      <c r="H30" s="231" t="s">
        <v>917</v>
      </c>
      <c r="I30" s="231" t="s">
        <v>364</v>
      </c>
      <c r="J30" s="7" t="s">
        <v>770</v>
      </c>
      <c r="K30" s="232">
        <f>K31+K32</f>
        <v>583879</v>
      </c>
      <c r="L30" s="232">
        <f>L31+L32</f>
        <v>888282</v>
      </c>
      <c r="M30" s="232">
        <f>M31+M32</f>
        <v>910293.2</v>
      </c>
      <c r="N30" s="133">
        <f t="shared" si="0"/>
        <v>1.024779518216062</v>
      </c>
      <c r="O30" s="233"/>
    </row>
    <row r="31" spans="1:15" ht="12.75">
      <c r="A31" s="63">
        <v>19</v>
      </c>
      <c r="B31" s="231" t="s">
        <v>712</v>
      </c>
      <c r="C31" s="231" t="s">
        <v>742</v>
      </c>
      <c r="D31" s="231" t="s">
        <v>931</v>
      </c>
      <c r="E31" s="231" t="s">
        <v>922</v>
      </c>
      <c r="F31" s="231" t="s">
        <v>920</v>
      </c>
      <c r="G31" s="231" t="s">
        <v>922</v>
      </c>
      <c r="H31" s="231" t="s">
        <v>917</v>
      </c>
      <c r="I31" s="231" t="s">
        <v>364</v>
      </c>
      <c r="J31" s="7" t="s">
        <v>770</v>
      </c>
      <c r="K31" s="232">
        <v>583879</v>
      </c>
      <c r="L31" s="232">
        <v>888282</v>
      </c>
      <c r="M31" s="232">
        <v>910290.7</v>
      </c>
      <c r="N31" s="133">
        <f t="shared" si="0"/>
        <v>1.0247767037945157</v>
      </c>
      <c r="O31" s="233"/>
    </row>
    <row r="32" spans="1:15" ht="39">
      <c r="A32" s="63">
        <v>20</v>
      </c>
      <c r="B32" s="231" t="s">
        <v>712</v>
      </c>
      <c r="C32" s="231" t="s">
        <v>742</v>
      </c>
      <c r="D32" s="231" t="s">
        <v>931</v>
      </c>
      <c r="E32" s="231" t="s">
        <v>922</v>
      </c>
      <c r="F32" s="231" t="s">
        <v>925</v>
      </c>
      <c r="G32" s="231" t="s">
        <v>922</v>
      </c>
      <c r="H32" s="231" t="s">
        <v>917</v>
      </c>
      <c r="I32" s="231" t="s">
        <v>364</v>
      </c>
      <c r="J32" s="7" t="s">
        <v>1589</v>
      </c>
      <c r="K32" s="232">
        <v>0</v>
      </c>
      <c r="L32" s="232">
        <v>0</v>
      </c>
      <c r="M32" s="232">
        <v>2.5</v>
      </c>
      <c r="N32" s="133" t="e">
        <f t="shared" si="0"/>
        <v>#DIV/0!</v>
      </c>
      <c r="O32" s="233"/>
    </row>
    <row r="33" spans="1:15" ht="12.75">
      <c r="A33" s="63">
        <v>21</v>
      </c>
      <c r="B33" s="231" t="s">
        <v>712</v>
      </c>
      <c r="C33" s="231" t="s">
        <v>742</v>
      </c>
      <c r="D33" s="231" t="s">
        <v>931</v>
      </c>
      <c r="E33" s="231" t="s">
        <v>932</v>
      </c>
      <c r="F33" s="231" t="s">
        <v>915</v>
      </c>
      <c r="G33" s="231" t="s">
        <v>918</v>
      </c>
      <c r="H33" s="231" t="s">
        <v>917</v>
      </c>
      <c r="I33" s="231" t="s">
        <v>364</v>
      </c>
      <c r="J33" s="7" t="s">
        <v>771</v>
      </c>
      <c r="K33" s="232">
        <f>K34</f>
        <v>22197</v>
      </c>
      <c r="L33" s="232">
        <f>L34</f>
        <v>5297</v>
      </c>
      <c r="M33" s="232">
        <f>M34</f>
        <v>5297.17</v>
      </c>
      <c r="N33" s="133">
        <f t="shared" si="0"/>
        <v>1.0000320936379083</v>
      </c>
      <c r="O33" s="233"/>
    </row>
    <row r="34" spans="1:15" ht="12.75">
      <c r="A34" s="63">
        <v>22</v>
      </c>
      <c r="B34" s="231" t="s">
        <v>712</v>
      </c>
      <c r="C34" s="231" t="s">
        <v>742</v>
      </c>
      <c r="D34" s="231" t="s">
        <v>931</v>
      </c>
      <c r="E34" s="231" t="s">
        <v>932</v>
      </c>
      <c r="F34" s="231" t="s">
        <v>920</v>
      </c>
      <c r="G34" s="231" t="s">
        <v>918</v>
      </c>
      <c r="H34" s="231" t="s">
        <v>917</v>
      </c>
      <c r="I34" s="231" t="s">
        <v>364</v>
      </c>
      <c r="J34" s="7" t="s">
        <v>771</v>
      </c>
      <c r="K34" s="232">
        <v>22197</v>
      </c>
      <c r="L34" s="232">
        <v>5297</v>
      </c>
      <c r="M34" s="232">
        <v>5297.17</v>
      </c>
      <c r="N34" s="133">
        <f t="shared" si="0"/>
        <v>1.0000320936379083</v>
      </c>
      <c r="O34" s="233"/>
    </row>
    <row r="35" spans="1:15" ht="26.25">
      <c r="A35" s="63">
        <v>23</v>
      </c>
      <c r="B35" s="231" t="s">
        <v>712</v>
      </c>
      <c r="C35" s="231" t="s">
        <v>742</v>
      </c>
      <c r="D35" s="231" t="s">
        <v>931</v>
      </c>
      <c r="E35" s="231" t="s">
        <v>933</v>
      </c>
      <c r="F35" s="231" t="s">
        <v>915</v>
      </c>
      <c r="G35" s="231" t="s">
        <v>922</v>
      </c>
      <c r="H35" s="231" t="s">
        <v>917</v>
      </c>
      <c r="I35" s="231" t="s">
        <v>364</v>
      </c>
      <c r="J35" s="7" t="s">
        <v>934</v>
      </c>
      <c r="K35" s="232">
        <f>K36</f>
        <v>926700</v>
      </c>
      <c r="L35" s="232">
        <f>L36</f>
        <v>1833870</v>
      </c>
      <c r="M35" s="232">
        <f>M36</f>
        <v>1905533.82</v>
      </c>
      <c r="N35" s="133">
        <f t="shared" si="0"/>
        <v>1.039077917191513</v>
      </c>
      <c r="O35" s="233"/>
    </row>
    <row r="36" spans="1:15" ht="26.25">
      <c r="A36" s="63">
        <v>24</v>
      </c>
      <c r="B36" s="231" t="s">
        <v>712</v>
      </c>
      <c r="C36" s="231" t="s">
        <v>742</v>
      </c>
      <c r="D36" s="231" t="s">
        <v>931</v>
      </c>
      <c r="E36" s="231" t="s">
        <v>933</v>
      </c>
      <c r="F36" s="231" t="s">
        <v>925</v>
      </c>
      <c r="G36" s="231" t="s">
        <v>922</v>
      </c>
      <c r="H36" s="231" t="s">
        <v>917</v>
      </c>
      <c r="I36" s="231" t="s">
        <v>364</v>
      </c>
      <c r="J36" s="7" t="s">
        <v>935</v>
      </c>
      <c r="K36" s="232">
        <v>926700</v>
      </c>
      <c r="L36" s="232">
        <v>1833870</v>
      </c>
      <c r="M36" s="232">
        <v>1905533.82</v>
      </c>
      <c r="N36" s="133">
        <f t="shared" si="0"/>
        <v>1.039077917191513</v>
      </c>
      <c r="O36" s="233"/>
    </row>
    <row r="37" spans="1:15" ht="12.75">
      <c r="A37" s="63">
        <v>25</v>
      </c>
      <c r="B37" s="231" t="s">
        <v>915</v>
      </c>
      <c r="C37" s="231" t="s">
        <v>742</v>
      </c>
      <c r="D37" s="231" t="s">
        <v>936</v>
      </c>
      <c r="E37" s="231" t="s">
        <v>916</v>
      </c>
      <c r="F37" s="231" t="s">
        <v>915</v>
      </c>
      <c r="G37" s="231" t="s">
        <v>916</v>
      </c>
      <c r="H37" s="231" t="s">
        <v>917</v>
      </c>
      <c r="I37" s="231" t="s">
        <v>915</v>
      </c>
      <c r="J37" s="7" t="s">
        <v>772</v>
      </c>
      <c r="K37" s="232">
        <f aca="true" t="shared" si="2" ref="K37:M38">K38</f>
        <v>1497000</v>
      </c>
      <c r="L37" s="232">
        <f t="shared" si="2"/>
        <v>1249800</v>
      </c>
      <c r="M37" s="232">
        <f t="shared" si="2"/>
        <v>1242024.38</v>
      </c>
      <c r="N37" s="133">
        <f t="shared" si="0"/>
        <v>0.9937785085613697</v>
      </c>
      <c r="O37" s="233"/>
    </row>
    <row r="38" spans="1:15" ht="26.25">
      <c r="A38" s="63">
        <v>26</v>
      </c>
      <c r="B38" s="231" t="s">
        <v>712</v>
      </c>
      <c r="C38" s="231" t="s">
        <v>742</v>
      </c>
      <c r="D38" s="231" t="s">
        <v>936</v>
      </c>
      <c r="E38" s="231" t="s">
        <v>932</v>
      </c>
      <c r="F38" s="231" t="s">
        <v>915</v>
      </c>
      <c r="G38" s="231" t="s">
        <v>918</v>
      </c>
      <c r="H38" s="231" t="s">
        <v>917</v>
      </c>
      <c r="I38" s="231" t="s">
        <v>364</v>
      </c>
      <c r="J38" s="7" t="s">
        <v>149</v>
      </c>
      <c r="K38" s="232">
        <f t="shared" si="2"/>
        <v>1497000</v>
      </c>
      <c r="L38" s="232">
        <f t="shared" si="2"/>
        <v>1249800</v>
      </c>
      <c r="M38" s="232">
        <f t="shared" si="2"/>
        <v>1242024.38</v>
      </c>
      <c r="N38" s="133">
        <f t="shared" si="0"/>
        <v>0.9937785085613697</v>
      </c>
      <c r="O38" s="233"/>
    </row>
    <row r="39" spans="1:15" ht="39">
      <c r="A39" s="63">
        <v>27</v>
      </c>
      <c r="B39" s="231" t="s">
        <v>712</v>
      </c>
      <c r="C39" s="231" t="s">
        <v>742</v>
      </c>
      <c r="D39" s="231" t="s">
        <v>936</v>
      </c>
      <c r="E39" s="231" t="s">
        <v>932</v>
      </c>
      <c r="F39" s="231" t="s">
        <v>920</v>
      </c>
      <c r="G39" s="231" t="s">
        <v>918</v>
      </c>
      <c r="H39" s="231" t="s">
        <v>917</v>
      </c>
      <c r="I39" s="231" t="s">
        <v>364</v>
      </c>
      <c r="J39" s="7" t="s">
        <v>937</v>
      </c>
      <c r="K39" s="232">
        <v>1497000</v>
      </c>
      <c r="L39" s="232">
        <v>1249800</v>
      </c>
      <c r="M39" s="232">
        <v>1242024.38</v>
      </c>
      <c r="N39" s="133">
        <f t="shared" si="0"/>
        <v>0.9937785085613697</v>
      </c>
      <c r="O39" s="233"/>
    </row>
    <row r="40" spans="1:15" ht="26.25">
      <c r="A40" s="63">
        <v>28</v>
      </c>
      <c r="B40" s="231" t="s">
        <v>915</v>
      </c>
      <c r="C40" s="231" t="s">
        <v>742</v>
      </c>
      <c r="D40" s="231" t="s">
        <v>492</v>
      </c>
      <c r="E40" s="231" t="s">
        <v>916</v>
      </c>
      <c r="F40" s="231" t="s">
        <v>915</v>
      </c>
      <c r="G40" s="231" t="s">
        <v>916</v>
      </c>
      <c r="H40" s="231" t="s">
        <v>917</v>
      </c>
      <c r="I40" s="231" t="s">
        <v>915</v>
      </c>
      <c r="J40" s="7" t="s">
        <v>44</v>
      </c>
      <c r="K40" s="232">
        <f>K41+K49</f>
        <v>6751141</v>
      </c>
      <c r="L40" s="232">
        <f>L41+L49</f>
        <v>7481418</v>
      </c>
      <c r="M40" s="232">
        <f>M41+M49</f>
        <v>7648043.630000001</v>
      </c>
      <c r="N40" s="133">
        <f t="shared" si="0"/>
        <v>1.0222719316044098</v>
      </c>
      <c r="O40" s="233"/>
    </row>
    <row r="41" spans="1:15" ht="66">
      <c r="A41" s="63">
        <v>29</v>
      </c>
      <c r="B41" s="231" t="s">
        <v>915</v>
      </c>
      <c r="C41" s="231" t="s">
        <v>742</v>
      </c>
      <c r="D41" s="231" t="s">
        <v>492</v>
      </c>
      <c r="E41" s="231" t="s">
        <v>931</v>
      </c>
      <c r="F41" s="231" t="s">
        <v>915</v>
      </c>
      <c r="G41" s="231" t="s">
        <v>916</v>
      </c>
      <c r="H41" s="231" t="s">
        <v>917</v>
      </c>
      <c r="I41" s="231" t="s">
        <v>372</v>
      </c>
      <c r="J41" s="234" t="s">
        <v>335</v>
      </c>
      <c r="K41" s="232">
        <f>K42+K44+K46</f>
        <v>6700151</v>
      </c>
      <c r="L41" s="232">
        <f>L42+L44+L46</f>
        <v>7434469</v>
      </c>
      <c r="M41" s="232">
        <f>M42+M44+M46</f>
        <v>7600885.970000001</v>
      </c>
      <c r="N41" s="133">
        <f t="shared" si="0"/>
        <v>1.0223845132718963</v>
      </c>
      <c r="O41" s="233"/>
    </row>
    <row r="42" spans="1:15" ht="52.5">
      <c r="A42" s="63">
        <v>30</v>
      </c>
      <c r="B42" s="231" t="s">
        <v>915</v>
      </c>
      <c r="C42" s="231" t="s">
        <v>742</v>
      </c>
      <c r="D42" s="231" t="s">
        <v>492</v>
      </c>
      <c r="E42" s="231" t="s">
        <v>931</v>
      </c>
      <c r="F42" s="231" t="s">
        <v>920</v>
      </c>
      <c r="G42" s="231" t="s">
        <v>916</v>
      </c>
      <c r="H42" s="231" t="s">
        <v>917</v>
      </c>
      <c r="I42" s="231" t="s">
        <v>372</v>
      </c>
      <c r="J42" s="234" t="s">
        <v>843</v>
      </c>
      <c r="K42" s="232">
        <f>K43</f>
        <v>3611910</v>
      </c>
      <c r="L42" s="232">
        <f>L43</f>
        <v>4769646</v>
      </c>
      <c r="M42" s="232">
        <f>M43</f>
        <v>4910673.9</v>
      </c>
      <c r="N42" s="133">
        <f t="shared" si="0"/>
        <v>1.0295677918235442</v>
      </c>
      <c r="O42" s="233"/>
    </row>
    <row r="43" spans="1:15" ht="66">
      <c r="A43" s="63">
        <v>31</v>
      </c>
      <c r="B43" s="231" t="s">
        <v>743</v>
      </c>
      <c r="C43" s="231" t="s">
        <v>742</v>
      </c>
      <c r="D43" s="231" t="s">
        <v>492</v>
      </c>
      <c r="E43" s="231" t="s">
        <v>931</v>
      </c>
      <c r="F43" s="231" t="s">
        <v>938</v>
      </c>
      <c r="G43" s="231" t="s">
        <v>931</v>
      </c>
      <c r="H43" s="231" t="s">
        <v>917</v>
      </c>
      <c r="I43" s="231" t="s">
        <v>372</v>
      </c>
      <c r="J43" s="234" t="s">
        <v>1014</v>
      </c>
      <c r="K43" s="232">
        <v>3611910</v>
      </c>
      <c r="L43" s="232">
        <v>4769646</v>
      </c>
      <c r="M43" s="232">
        <v>4910673.9</v>
      </c>
      <c r="N43" s="133">
        <f t="shared" si="0"/>
        <v>1.0295677918235442</v>
      </c>
      <c r="O43" s="233"/>
    </row>
    <row r="44" spans="1:15" ht="26.25">
      <c r="A44" s="63">
        <v>32</v>
      </c>
      <c r="B44" s="231" t="s">
        <v>915</v>
      </c>
      <c r="C44" s="231" t="s">
        <v>742</v>
      </c>
      <c r="D44" s="231" t="s">
        <v>492</v>
      </c>
      <c r="E44" s="231" t="s">
        <v>931</v>
      </c>
      <c r="F44" s="231" t="s">
        <v>939</v>
      </c>
      <c r="G44" s="231" t="s">
        <v>916</v>
      </c>
      <c r="H44" s="231" t="s">
        <v>917</v>
      </c>
      <c r="I44" s="231" t="s">
        <v>372</v>
      </c>
      <c r="J44" s="234" t="s">
        <v>152</v>
      </c>
      <c r="K44" s="232">
        <f>K45</f>
        <v>3087780</v>
      </c>
      <c r="L44" s="232">
        <f>L45</f>
        <v>2664823</v>
      </c>
      <c r="M44" s="232">
        <f>M45</f>
        <v>2690212.07</v>
      </c>
      <c r="N44" s="133">
        <f t="shared" si="0"/>
        <v>1.0095274883172352</v>
      </c>
      <c r="O44" s="233"/>
    </row>
    <row r="45" spans="1:15" ht="26.25">
      <c r="A45" s="63">
        <v>33</v>
      </c>
      <c r="B45" s="231" t="s">
        <v>743</v>
      </c>
      <c r="C45" s="231" t="s">
        <v>742</v>
      </c>
      <c r="D45" s="231" t="s">
        <v>492</v>
      </c>
      <c r="E45" s="231" t="s">
        <v>931</v>
      </c>
      <c r="F45" s="231" t="s">
        <v>940</v>
      </c>
      <c r="G45" s="231" t="s">
        <v>931</v>
      </c>
      <c r="H45" s="231" t="s">
        <v>917</v>
      </c>
      <c r="I45" s="231" t="s">
        <v>372</v>
      </c>
      <c r="J45" s="234" t="s">
        <v>153</v>
      </c>
      <c r="K45" s="232">
        <v>3087780</v>
      </c>
      <c r="L45" s="232">
        <v>2664823</v>
      </c>
      <c r="M45" s="232">
        <v>2690212.07</v>
      </c>
      <c r="N45" s="133">
        <f t="shared" si="0"/>
        <v>1.0095274883172352</v>
      </c>
      <c r="O45" s="233"/>
    </row>
    <row r="46" spans="1:15" ht="26.25">
      <c r="A46" s="63">
        <v>34</v>
      </c>
      <c r="B46" s="231" t="s">
        <v>915</v>
      </c>
      <c r="C46" s="231" t="s">
        <v>742</v>
      </c>
      <c r="D46" s="231" t="s">
        <v>492</v>
      </c>
      <c r="E46" s="231" t="s">
        <v>1584</v>
      </c>
      <c r="F46" s="231" t="s">
        <v>915</v>
      </c>
      <c r="G46" s="231" t="s">
        <v>916</v>
      </c>
      <c r="H46" s="231" t="s">
        <v>917</v>
      </c>
      <c r="I46" s="231" t="s">
        <v>372</v>
      </c>
      <c r="J46" s="234" t="s">
        <v>1944</v>
      </c>
      <c r="K46" s="232">
        <f aca="true" t="shared" si="3" ref="K46:M47">K47</f>
        <v>461</v>
      </c>
      <c r="L46" s="232">
        <f t="shared" si="3"/>
        <v>0</v>
      </c>
      <c r="M46" s="232">
        <f t="shared" si="3"/>
        <v>0</v>
      </c>
      <c r="N46" s="133"/>
      <c r="O46" s="233"/>
    </row>
    <row r="47" spans="1:15" ht="52.5">
      <c r="A47" s="63">
        <v>35</v>
      </c>
      <c r="B47" s="231" t="s">
        <v>743</v>
      </c>
      <c r="C47" s="231" t="s">
        <v>742</v>
      </c>
      <c r="D47" s="231" t="s">
        <v>492</v>
      </c>
      <c r="E47" s="231" t="s">
        <v>1584</v>
      </c>
      <c r="F47" s="231" t="s">
        <v>920</v>
      </c>
      <c r="G47" s="231" t="s">
        <v>916</v>
      </c>
      <c r="H47" s="231" t="s">
        <v>917</v>
      </c>
      <c r="I47" s="231" t="s">
        <v>372</v>
      </c>
      <c r="J47" s="234" t="s">
        <v>1945</v>
      </c>
      <c r="K47" s="232">
        <f t="shared" si="3"/>
        <v>461</v>
      </c>
      <c r="L47" s="232">
        <f t="shared" si="3"/>
        <v>0</v>
      </c>
      <c r="M47" s="232">
        <f t="shared" si="3"/>
        <v>0</v>
      </c>
      <c r="N47" s="133"/>
      <c r="O47" s="233"/>
    </row>
    <row r="48" spans="1:15" ht="52.5">
      <c r="A48" s="63">
        <v>36</v>
      </c>
      <c r="B48" s="231" t="s">
        <v>743</v>
      </c>
      <c r="C48" s="231" t="s">
        <v>742</v>
      </c>
      <c r="D48" s="231" t="s">
        <v>492</v>
      </c>
      <c r="E48" s="231" t="s">
        <v>1584</v>
      </c>
      <c r="F48" s="231" t="s">
        <v>1946</v>
      </c>
      <c r="G48" s="231" t="s">
        <v>931</v>
      </c>
      <c r="H48" s="231" t="s">
        <v>917</v>
      </c>
      <c r="I48" s="231" t="s">
        <v>372</v>
      </c>
      <c r="J48" s="234" t="s">
        <v>1835</v>
      </c>
      <c r="K48" s="232">
        <v>461</v>
      </c>
      <c r="L48" s="232">
        <v>0</v>
      </c>
      <c r="M48" s="232">
        <v>0</v>
      </c>
      <c r="N48" s="133"/>
      <c r="O48" s="233"/>
    </row>
    <row r="49" spans="1:15" ht="66">
      <c r="A49" s="63">
        <v>37</v>
      </c>
      <c r="B49" s="231" t="s">
        <v>915</v>
      </c>
      <c r="C49" s="231" t="s">
        <v>742</v>
      </c>
      <c r="D49" s="231" t="s">
        <v>492</v>
      </c>
      <c r="E49" s="231" t="s">
        <v>1016</v>
      </c>
      <c r="F49" s="231" t="s">
        <v>915</v>
      </c>
      <c r="G49" s="231" t="s">
        <v>916</v>
      </c>
      <c r="H49" s="231" t="s">
        <v>917</v>
      </c>
      <c r="I49" s="231" t="s">
        <v>372</v>
      </c>
      <c r="J49" s="234" t="s">
        <v>1015</v>
      </c>
      <c r="K49" s="232">
        <f aca="true" t="shared" si="4" ref="K49:M50">K50</f>
        <v>50990</v>
      </c>
      <c r="L49" s="232">
        <f t="shared" si="4"/>
        <v>46949</v>
      </c>
      <c r="M49" s="232">
        <f t="shared" si="4"/>
        <v>47157.66</v>
      </c>
      <c r="N49" s="133">
        <f t="shared" si="0"/>
        <v>1.0044443971117596</v>
      </c>
      <c r="O49" s="233"/>
    </row>
    <row r="50" spans="1:15" ht="66">
      <c r="A50" s="63">
        <v>38</v>
      </c>
      <c r="B50" s="231" t="s">
        <v>915</v>
      </c>
      <c r="C50" s="231" t="s">
        <v>742</v>
      </c>
      <c r="D50" s="231" t="s">
        <v>492</v>
      </c>
      <c r="E50" s="231" t="s">
        <v>1016</v>
      </c>
      <c r="F50" s="231" t="s">
        <v>929</v>
      </c>
      <c r="G50" s="231" t="s">
        <v>916</v>
      </c>
      <c r="H50" s="231" t="s">
        <v>917</v>
      </c>
      <c r="I50" s="231" t="s">
        <v>372</v>
      </c>
      <c r="J50" s="234" t="s">
        <v>1017</v>
      </c>
      <c r="K50" s="232">
        <f t="shared" si="4"/>
        <v>50990</v>
      </c>
      <c r="L50" s="232">
        <f t="shared" si="4"/>
        <v>46949</v>
      </c>
      <c r="M50" s="232">
        <f t="shared" si="4"/>
        <v>47157.66</v>
      </c>
      <c r="N50" s="133">
        <f t="shared" si="0"/>
        <v>1.0044443971117596</v>
      </c>
      <c r="O50" s="233"/>
    </row>
    <row r="51" spans="1:15" ht="52.5">
      <c r="A51" s="63">
        <v>39</v>
      </c>
      <c r="B51" s="231" t="s">
        <v>743</v>
      </c>
      <c r="C51" s="231" t="s">
        <v>742</v>
      </c>
      <c r="D51" s="231" t="s">
        <v>492</v>
      </c>
      <c r="E51" s="231" t="s">
        <v>1016</v>
      </c>
      <c r="F51" s="231" t="s">
        <v>1018</v>
      </c>
      <c r="G51" s="231" t="s">
        <v>931</v>
      </c>
      <c r="H51" s="231" t="s">
        <v>917</v>
      </c>
      <c r="I51" s="231" t="s">
        <v>372</v>
      </c>
      <c r="J51" s="234" t="s">
        <v>739</v>
      </c>
      <c r="K51" s="232">
        <v>50990</v>
      </c>
      <c r="L51" s="232">
        <v>46949</v>
      </c>
      <c r="M51" s="232">
        <v>47157.66</v>
      </c>
      <c r="N51" s="133">
        <f t="shared" si="0"/>
        <v>1.0044443971117596</v>
      </c>
      <c r="O51" s="233"/>
    </row>
    <row r="52" spans="1:15" ht="12.75">
      <c r="A52" s="63">
        <v>40</v>
      </c>
      <c r="B52" s="231" t="s">
        <v>915</v>
      </c>
      <c r="C52" s="231" t="s">
        <v>742</v>
      </c>
      <c r="D52" s="231" t="s">
        <v>493</v>
      </c>
      <c r="E52" s="231" t="s">
        <v>916</v>
      </c>
      <c r="F52" s="231" t="s">
        <v>915</v>
      </c>
      <c r="G52" s="231" t="s">
        <v>916</v>
      </c>
      <c r="H52" s="231" t="s">
        <v>917</v>
      </c>
      <c r="I52" s="231" t="s">
        <v>915</v>
      </c>
      <c r="J52" s="7" t="s">
        <v>730</v>
      </c>
      <c r="K52" s="232">
        <f>K53</f>
        <v>99940</v>
      </c>
      <c r="L52" s="232">
        <f>L53</f>
        <v>156251</v>
      </c>
      <c r="M52" s="232">
        <f>M53</f>
        <v>156606.9</v>
      </c>
      <c r="N52" s="133">
        <f t="shared" si="0"/>
        <v>1.0022777454224292</v>
      </c>
      <c r="O52" s="233"/>
    </row>
    <row r="53" spans="1:15" ht="12.75">
      <c r="A53" s="63">
        <v>41</v>
      </c>
      <c r="B53" s="231" t="s">
        <v>941</v>
      </c>
      <c r="C53" s="231" t="s">
        <v>742</v>
      </c>
      <c r="D53" s="231" t="s">
        <v>493</v>
      </c>
      <c r="E53" s="231" t="s">
        <v>918</v>
      </c>
      <c r="F53" s="231" t="s">
        <v>915</v>
      </c>
      <c r="G53" s="231" t="s">
        <v>918</v>
      </c>
      <c r="H53" s="231" t="s">
        <v>917</v>
      </c>
      <c r="I53" s="231" t="s">
        <v>372</v>
      </c>
      <c r="J53" s="7" t="s">
        <v>458</v>
      </c>
      <c r="K53" s="232">
        <f>K54+K55+K56</f>
        <v>99940</v>
      </c>
      <c r="L53" s="232">
        <f>L54+L55+L56</f>
        <v>156251</v>
      </c>
      <c r="M53" s="232">
        <f>M54+M55+M56</f>
        <v>156606.9</v>
      </c>
      <c r="N53" s="133">
        <f t="shared" si="0"/>
        <v>1.0022777454224292</v>
      </c>
      <c r="O53" s="233"/>
    </row>
    <row r="54" spans="1:15" ht="26.25">
      <c r="A54" s="63">
        <v>42</v>
      </c>
      <c r="B54" s="231" t="s">
        <v>941</v>
      </c>
      <c r="C54" s="231" t="s">
        <v>742</v>
      </c>
      <c r="D54" s="231" t="s">
        <v>493</v>
      </c>
      <c r="E54" s="231" t="s">
        <v>918</v>
      </c>
      <c r="F54" s="231" t="s">
        <v>920</v>
      </c>
      <c r="G54" s="231" t="s">
        <v>918</v>
      </c>
      <c r="H54" s="231" t="s">
        <v>917</v>
      </c>
      <c r="I54" s="231" t="s">
        <v>372</v>
      </c>
      <c r="J54" s="7" t="s">
        <v>748</v>
      </c>
      <c r="K54" s="232">
        <v>13258</v>
      </c>
      <c r="L54" s="232">
        <v>32819</v>
      </c>
      <c r="M54" s="232">
        <v>33130.3</v>
      </c>
      <c r="N54" s="133">
        <f t="shared" si="0"/>
        <v>1.0094853590907706</v>
      </c>
      <c r="O54" s="233"/>
    </row>
    <row r="55" spans="1:15" ht="12.75">
      <c r="A55" s="63">
        <v>43</v>
      </c>
      <c r="B55" s="231" t="s">
        <v>941</v>
      </c>
      <c r="C55" s="231" t="s">
        <v>742</v>
      </c>
      <c r="D55" s="231" t="s">
        <v>493</v>
      </c>
      <c r="E55" s="231" t="s">
        <v>918</v>
      </c>
      <c r="F55" s="231" t="s">
        <v>927</v>
      </c>
      <c r="G55" s="231" t="s">
        <v>918</v>
      </c>
      <c r="H55" s="231" t="s">
        <v>917</v>
      </c>
      <c r="I55" s="231" t="s">
        <v>372</v>
      </c>
      <c r="J55" s="7" t="s">
        <v>865</v>
      </c>
      <c r="K55" s="232">
        <v>1239</v>
      </c>
      <c r="L55" s="232">
        <v>100533</v>
      </c>
      <c r="M55" s="232">
        <v>100532.33</v>
      </c>
      <c r="N55" s="133">
        <f t="shared" si="0"/>
        <v>0.9999933355216695</v>
      </c>
      <c r="O55" s="233"/>
    </row>
    <row r="56" spans="1:15" ht="12.75">
      <c r="A56" s="63">
        <v>44</v>
      </c>
      <c r="B56" s="231" t="s">
        <v>941</v>
      </c>
      <c r="C56" s="231" t="s">
        <v>742</v>
      </c>
      <c r="D56" s="231" t="s">
        <v>493</v>
      </c>
      <c r="E56" s="231" t="s">
        <v>918</v>
      </c>
      <c r="F56" s="231" t="s">
        <v>929</v>
      </c>
      <c r="G56" s="231" t="s">
        <v>918</v>
      </c>
      <c r="H56" s="231" t="s">
        <v>917</v>
      </c>
      <c r="I56" s="231" t="s">
        <v>372</v>
      </c>
      <c r="J56" s="7" t="s">
        <v>639</v>
      </c>
      <c r="K56" s="232">
        <f>K57+K58</f>
        <v>85443</v>
      </c>
      <c r="L56" s="232">
        <f>L57+L58</f>
        <v>22899</v>
      </c>
      <c r="M56" s="232">
        <f>M57+M58</f>
        <v>22944.27</v>
      </c>
      <c r="N56" s="133">
        <f t="shared" si="0"/>
        <v>1.0019769422245512</v>
      </c>
      <c r="O56" s="233"/>
    </row>
    <row r="57" spans="1:15" ht="12.75">
      <c r="A57" s="63">
        <v>45</v>
      </c>
      <c r="B57" s="231" t="s">
        <v>941</v>
      </c>
      <c r="C57" s="231" t="s">
        <v>742</v>
      </c>
      <c r="D57" s="231" t="s">
        <v>493</v>
      </c>
      <c r="E57" s="231" t="s">
        <v>918</v>
      </c>
      <c r="F57" s="231" t="s">
        <v>1076</v>
      </c>
      <c r="G57" s="231" t="s">
        <v>918</v>
      </c>
      <c r="H57" s="231" t="s">
        <v>917</v>
      </c>
      <c r="I57" s="231" t="s">
        <v>372</v>
      </c>
      <c r="J57" s="7" t="s">
        <v>1077</v>
      </c>
      <c r="K57" s="232">
        <v>67538</v>
      </c>
      <c r="L57" s="232">
        <v>22899</v>
      </c>
      <c r="M57" s="232">
        <v>22944.27</v>
      </c>
      <c r="N57" s="133">
        <f t="shared" si="0"/>
        <v>1.0019769422245512</v>
      </c>
      <c r="O57" s="233"/>
    </row>
    <row r="58" spans="1:15" ht="12.75">
      <c r="A58" s="63">
        <v>46</v>
      </c>
      <c r="B58" s="231" t="s">
        <v>941</v>
      </c>
      <c r="C58" s="231" t="s">
        <v>742</v>
      </c>
      <c r="D58" s="231" t="s">
        <v>493</v>
      </c>
      <c r="E58" s="231" t="s">
        <v>918</v>
      </c>
      <c r="F58" s="231" t="s">
        <v>1125</v>
      </c>
      <c r="G58" s="231" t="s">
        <v>918</v>
      </c>
      <c r="H58" s="231" t="s">
        <v>917</v>
      </c>
      <c r="I58" s="231" t="s">
        <v>372</v>
      </c>
      <c r="J58" s="7" t="s">
        <v>1126</v>
      </c>
      <c r="K58" s="232">
        <v>17905</v>
      </c>
      <c r="L58" s="232">
        <v>0</v>
      </c>
      <c r="M58" s="232">
        <v>0</v>
      </c>
      <c r="N58" s="133" t="e">
        <f t="shared" si="0"/>
        <v>#DIV/0!</v>
      </c>
      <c r="O58" s="233"/>
    </row>
    <row r="59" spans="1:15" ht="26.25">
      <c r="A59" s="63">
        <v>47</v>
      </c>
      <c r="B59" s="231" t="s">
        <v>915</v>
      </c>
      <c r="C59" s="231" t="s">
        <v>742</v>
      </c>
      <c r="D59" s="231" t="s">
        <v>314</v>
      </c>
      <c r="E59" s="231" t="s">
        <v>916</v>
      </c>
      <c r="F59" s="231" t="s">
        <v>915</v>
      </c>
      <c r="G59" s="231" t="s">
        <v>916</v>
      </c>
      <c r="H59" s="231" t="s">
        <v>917</v>
      </c>
      <c r="I59" s="231" t="s">
        <v>915</v>
      </c>
      <c r="J59" s="7" t="s">
        <v>1136</v>
      </c>
      <c r="K59" s="232">
        <f>K60</f>
        <v>424710</v>
      </c>
      <c r="L59" s="232">
        <f>L60</f>
        <v>1243932.5</v>
      </c>
      <c r="M59" s="232">
        <f>M60</f>
        <v>1251095.81</v>
      </c>
      <c r="N59" s="133">
        <f t="shared" si="0"/>
        <v>1.005758600245592</v>
      </c>
      <c r="O59" s="233"/>
    </row>
    <row r="60" spans="1:15" ht="12.75">
      <c r="A60" s="63">
        <v>48</v>
      </c>
      <c r="B60" s="231" t="s">
        <v>915</v>
      </c>
      <c r="C60" s="231" t="s">
        <v>742</v>
      </c>
      <c r="D60" s="231" t="s">
        <v>314</v>
      </c>
      <c r="E60" s="231" t="s">
        <v>922</v>
      </c>
      <c r="F60" s="231" t="s">
        <v>915</v>
      </c>
      <c r="G60" s="231" t="s">
        <v>916</v>
      </c>
      <c r="H60" s="231" t="s">
        <v>917</v>
      </c>
      <c r="I60" s="231" t="s">
        <v>373</v>
      </c>
      <c r="J60" s="7" t="s">
        <v>663</v>
      </c>
      <c r="K60" s="232">
        <f>K61+K63+K65</f>
        <v>424710</v>
      </c>
      <c r="L60" s="232">
        <f>L61+L63+L65</f>
        <v>1243932.5</v>
      </c>
      <c r="M60" s="232">
        <f>M61+M63+M65</f>
        <v>1251095.81</v>
      </c>
      <c r="N60" s="133">
        <f t="shared" si="0"/>
        <v>1.005758600245592</v>
      </c>
      <c r="O60" s="233"/>
    </row>
    <row r="61" spans="1:15" ht="26.25">
      <c r="A61" s="63">
        <v>49</v>
      </c>
      <c r="B61" s="231" t="s">
        <v>915</v>
      </c>
      <c r="C61" s="231" t="s">
        <v>742</v>
      </c>
      <c r="D61" s="231" t="s">
        <v>314</v>
      </c>
      <c r="E61" s="231" t="s">
        <v>922</v>
      </c>
      <c r="F61" s="231" t="s">
        <v>942</v>
      </c>
      <c r="G61" s="231" t="s">
        <v>916</v>
      </c>
      <c r="H61" s="231" t="s">
        <v>917</v>
      </c>
      <c r="I61" s="231" t="s">
        <v>373</v>
      </c>
      <c r="J61" s="7" t="s">
        <v>664</v>
      </c>
      <c r="K61" s="232">
        <f>K62</f>
        <v>424710</v>
      </c>
      <c r="L61" s="232">
        <f>L62</f>
        <v>1242689</v>
      </c>
      <c r="M61" s="232">
        <f>M62</f>
        <v>1249852.31</v>
      </c>
      <c r="N61" s="133">
        <f t="shared" si="0"/>
        <v>1.0057643626039983</v>
      </c>
      <c r="O61" s="233"/>
    </row>
    <row r="62" spans="1:15" ht="26.25">
      <c r="A62" s="63">
        <v>50</v>
      </c>
      <c r="B62" s="231" t="s">
        <v>743</v>
      </c>
      <c r="C62" s="231" t="s">
        <v>742</v>
      </c>
      <c r="D62" s="231" t="s">
        <v>314</v>
      </c>
      <c r="E62" s="231" t="s">
        <v>922</v>
      </c>
      <c r="F62" s="231" t="s">
        <v>943</v>
      </c>
      <c r="G62" s="231" t="s">
        <v>931</v>
      </c>
      <c r="H62" s="231" t="s">
        <v>917</v>
      </c>
      <c r="I62" s="231" t="s">
        <v>373</v>
      </c>
      <c r="J62" s="7" t="s">
        <v>653</v>
      </c>
      <c r="K62" s="232">
        <v>424710</v>
      </c>
      <c r="L62" s="232">
        <v>1242689</v>
      </c>
      <c r="M62" s="232">
        <v>1249852.31</v>
      </c>
      <c r="N62" s="133">
        <f t="shared" si="0"/>
        <v>1.0057643626039983</v>
      </c>
      <c r="O62" s="233"/>
    </row>
    <row r="63" spans="1:15" ht="12.75">
      <c r="A63" s="63">
        <v>51</v>
      </c>
      <c r="B63" s="231" t="s">
        <v>743</v>
      </c>
      <c r="C63" s="231" t="s">
        <v>742</v>
      </c>
      <c r="D63" s="231" t="s">
        <v>314</v>
      </c>
      <c r="E63" s="231" t="s">
        <v>922</v>
      </c>
      <c r="F63" s="231" t="s">
        <v>1365</v>
      </c>
      <c r="G63" s="231" t="s">
        <v>916</v>
      </c>
      <c r="H63" s="231" t="s">
        <v>917</v>
      </c>
      <c r="I63" s="231" t="s">
        <v>373</v>
      </c>
      <c r="J63" s="7" t="s">
        <v>1366</v>
      </c>
      <c r="K63" s="232">
        <f>K64</f>
        <v>0</v>
      </c>
      <c r="L63" s="232">
        <f>L64</f>
        <v>1243.5</v>
      </c>
      <c r="M63" s="232">
        <f>M64</f>
        <v>1243.5</v>
      </c>
      <c r="N63" s="133">
        <f t="shared" si="0"/>
        <v>1</v>
      </c>
      <c r="O63" s="233"/>
    </row>
    <row r="64" spans="1:15" ht="12.75">
      <c r="A64" s="63">
        <v>52</v>
      </c>
      <c r="B64" s="231" t="s">
        <v>743</v>
      </c>
      <c r="C64" s="231" t="s">
        <v>742</v>
      </c>
      <c r="D64" s="231" t="s">
        <v>314</v>
      </c>
      <c r="E64" s="231" t="s">
        <v>922</v>
      </c>
      <c r="F64" s="231" t="s">
        <v>1367</v>
      </c>
      <c r="G64" s="231" t="s">
        <v>931</v>
      </c>
      <c r="H64" s="231" t="s">
        <v>917</v>
      </c>
      <c r="I64" s="231" t="s">
        <v>373</v>
      </c>
      <c r="J64" s="7" t="s">
        <v>1211</v>
      </c>
      <c r="K64" s="232">
        <v>0</v>
      </c>
      <c r="L64" s="232">
        <v>1243.5</v>
      </c>
      <c r="M64" s="232">
        <v>1243.5</v>
      </c>
      <c r="N64" s="133">
        <f t="shared" si="0"/>
        <v>1</v>
      </c>
      <c r="O64" s="233"/>
    </row>
    <row r="65" spans="1:15" ht="12.75">
      <c r="A65" s="63">
        <v>53</v>
      </c>
      <c r="B65" s="231" t="s">
        <v>836</v>
      </c>
      <c r="C65" s="231" t="s">
        <v>742</v>
      </c>
      <c r="D65" s="231" t="s">
        <v>314</v>
      </c>
      <c r="E65" s="231" t="s">
        <v>922</v>
      </c>
      <c r="F65" s="231" t="s">
        <v>1365</v>
      </c>
      <c r="G65" s="231" t="s">
        <v>931</v>
      </c>
      <c r="H65" s="231" t="s">
        <v>917</v>
      </c>
      <c r="I65" s="231" t="s">
        <v>373</v>
      </c>
      <c r="J65" s="7" t="s">
        <v>1366</v>
      </c>
      <c r="K65" s="232">
        <f>K66</f>
        <v>0</v>
      </c>
      <c r="L65" s="232">
        <f>L66</f>
        <v>0</v>
      </c>
      <c r="M65" s="232">
        <f>M66</f>
        <v>0</v>
      </c>
      <c r="N65" s="133"/>
      <c r="O65" s="233"/>
    </row>
    <row r="66" spans="1:15" ht="12.75">
      <c r="A66" s="63">
        <v>54</v>
      </c>
      <c r="B66" s="231" t="s">
        <v>836</v>
      </c>
      <c r="C66" s="231" t="s">
        <v>742</v>
      </c>
      <c r="D66" s="231" t="s">
        <v>314</v>
      </c>
      <c r="E66" s="231" t="s">
        <v>922</v>
      </c>
      <c r="F66" s="231" t="s">
        <v>1367</v>
      </c>
      <c r="G66" s="231" t="s">
        <v>931</v>
      </c>
      <c r="H66" s="231" t="s">
        <v>917</v>
      </c>
      <c r="I66" s="231" t="s">
        <v>373</v>
      </c>
      <c r="J66" s="7" t="s">
        <v>1211</v>
      </c>
      <c r="K66" s="232">
        <v>0</v>
      </c>
      <c r="L66" s="232">
        <v>0</v>
      </c>
      <c r="M66" s="232">
        <v>0</v>
      </c>
      <c r="N66" s="133"/>
      <c r="O66" s="233"/>
    </row>
    <row r="67" spans="1:15" ht="26.25">
      <c r="A67" s="63">
        <v>55</v>
      </c>
      <c r="B67" s="231" t="s">
        <v>915</v>
      </c>
      <c r="C67" s="231" t="s">
        <v>742</v>
      </c>
      <c r="D67" s="231" t="s">
        <v>494</v>
      </c>
      <c r="E67" s="231" t="s">
        <v>916</v>
      </c>
      <c r="F67" s="231" t="s">
        <v>915</v>
      </c>
      <c r="G67" s="231" t="s">
        <v>916</v>
      </c>
      <c r="H67" s="231" t="s">
        <v>917</v>
      </c>
      <c r="I67" s="231" t="s">
        <v>915</v>
      </c>
      <c r="J67" s="7" t="s">
        <v>510</v>
      </c>
      <c r="K67" s="232">
        <f>K70+K68+K73</f>
        <v>489030</v>
      </c>
      <c r="L67" s="232">
        <f>L70+L68+L73</f>
        <v>2271319.6399999997</v>
      </c>
      <c r="M67" s="232">
        <f>M70+M68+M73</f>
        <v>2275135.92</v>
      </c>
      <c r="N67" s="133">
        <f t="shared" si="0"/>
        <v>1.0016802038483674</v>
      </c>
      <c r="O67" s="233"/>
    </row>
    <row r="68" spans="1:15" ht="78.75">
      <c r="A68" s="63">
        <v>56</v>
      </c>
      <c r="B68" s="231" t="s">
        <v>915</v>
      </c>
      <c r="C68" s="231" t="s">
        <v>742</v>
      </c>
      <c r="D68" s="231" t="s">
        <v>494</v>
      </c>
      <c r="E68" s="231" t="s">
        <v>922</v>
      </c>
      <c r="F68" s="231" t="s">
        <v>946</v>
      </c>
      <c r="G68" s="231" t="s">
        <v>916</v>
      </c>
      <c r="H68" s="231" t="s">
        <v>917</v>
      </c>
      <c r="I68" s="231" t="s">
        <v>599</v>
      </c>
      <c r="J68" s="7" t="s">
        <v>1947</v>
      </c>
      <c r="K68" s="232">
        <f>K69</f>
        <v>0</v>
      </c>
      <c r="L68" s="232">
        <f>L69</f>
        <v>269491</v>
      </c>
      <c r="M68" s="232">
        <f>M69</f>
        <v>269491.36</v>
      </c>
      <c r="N68" s="133">
        <f>M68/L68</f>
        <v>1.000001335851661</v>
      </c>
      <c r="O68" s="233"/>
    </row>
    <row r="69" spans="1:15" ht="78.75">
      <c r="A69" s="63">
        <v>57</v>
      </c>
      <c r="B69" s="231" t="s">
        <v>743</v>
      </c>
      <c r="C69" s="231" t="s">
        <v>742</v>
      </c>
      <c r="D69" s="231" t="s">
        <v>494</v>
      </c>
      <c r="E69" s="231" t="s">
        <v>922</v>
      </c>
      <c r="F69" s="231" t="s">
        <v>1212</v>
      </c>
      <c r="G69" s="231" t="s">
        <v>931</v>
      </c>
      <c r="H69" s="231" t="s">
        <v>917</v>
      </c>
      <c r="I69" s="231" t="s">
        <v>599</v>
      </c>
      <c r="J69" s="7" t="s">
        <v>1948</v>
      </c>
      <c r="K69" s="232">
        <v>0</v>
      </c>
      <c r="L69" s="232">
        <v>269491</v>
      </c>
      <c r="M69" s="232">
        <v>269491.36</v>
      </c>
      <c r="N69" s="133">
        <f>M69/L69</f>
        <v>1.000001335851661</v>
      </c>
      <c r="O69" s="233"/>
    </row>
    <row r="70" spans="1:15" ht="26.25">
      <c r="A70" s="63">
        <v>58</v>
      </c>
      <c r="B70" s="231" t="s">
        <v>915</v>
      </c>
      <c r="C70" s="231" t="s">
        <v>742</v>
      </c>
      <c r="D70" s="231" t="s">
        <v>494</v>
      </c>
      <c r="E70" s="231" t="s">
        <v>944</v>
      </c>
      <c r="F70" s="231" t="s">
        <v>915</v>
      </c>
      <c r="G70" s="231" t="s">
        <v>916</v>
      </c>
      <c r="H70" s="231" t="s">
        <v>917</v>
      </c>
      <c r="I70" s="231" t="s">
        <v>259</v>
      </c>
      <c r="J70" s="7" t="s">
        <v>945</v>
      </c>
      <c r="K70" s="232">
        <f aca="true" t="shared" si="5" ref="K70:M71">K71</f>
        <v>489030</v>
      </c>
      <c r="L70" s="232">
        <f t="shared" si="5"/>
        <v>1974828.64</v>
      </c>
      <c r="M70" s="232">
        <f t="shared" si="5"/>
        <v>1978644.56</v>
      </c>
      <c r="N70" s="133">
        <f t="shared" si="0"/>
        <v>1.0019322790457406</v>
      </c>
      <c r="O70" s="233"/>
    </row>
    <row r="71" spans="1:15" ht="26.25">
      <c r="A71" s="63">
        <v>59</v>
      </c>
      <c r="B71" s="231" t="s">
        <v>915</v>
      </c>
      <c r="C71" s="231" t="s">
        <v>742</v>
      </c>
      <c r="D71" s="231" t="s">
        <v>494</v>
      </c>
      <c r="E71" s="231" t="s">
        <v>944</v>
      </c>
      <c r="F71" s="231" t="s">
        <v>920</v>
      </c>
      <c r="G71" s="231" t="s">
        <v>916</v>
      </c>
      <c r="H71" s="231" t="s">
        <v>917</v>
      </c>
      <c r="I71" s="231" t="s">
        <v>259</v>
      </c>
      <c r="J71" s="7" t="s">
        <v>1057</v>
      </c>
      <c r="K71" s="232">
        <f t="shared" si="5"/>
        <v>489030</v>
      </c>
      <c r="L71" s="232">
        <f t="shared" si="5"/>
        <v>1974828.64</v>
      </c>
      <c r="M71" s="232">
        <f t="shared" si="5"/>
        <v>1978644.56</v>
      </c>
      <c r="N71" s="133">
        <f t="shared" si="0"/>
        <v>1.0019322790457406</v>
      </c>
      <c r="O71" s="233"/>
    </row>
    <row r="72" spans="1:15" ht="39">
      <c r="A72" s="63">
        <v>60</v>
      </c>
      <c r="B72" s="231" t="s">
        <v>743</v>
      </c>
      <c r="C72" s="231" t="s">
        <v>742</v>
      </c>
      <c r="D72" s="231" t="s">
        <v>494</v>
      </c>
      <c r="E72" s="231" t="s">
        <v>944</v>
      </c>
      <c r="F72" s="231" t="s">
        <v>938</v>
      </c>
      <c r="G72" s="231" t="s">
        <v>931</v>
      </c>
      <c r="H72" s="231" t="s">
        <v>917</v>
      </c>
      <c r="I72" s="231" t="s">
        <v>259</v>
      </c>
      <c r="J72" s="7" t="s">
        <v>1019</v>
      </c>
      <c r="K72" s="232">
        <v>489030</v>
      </c>
      <c r="L72" s="232">
        <v>1974828.64</v>
      </c>
      <c r="M72" s="232">
        <v>1978644.56</v>
      </c>
      <c r="N72" s="133">
        <f t="shared" si="0"/>
        <v>1.0019322790457406</v>
      </c>
      <c r="O72" s="233"/>
    </row>
    <row r="73" spans="1:15" ht="39">
      <c r="A73" s="63">
        <v>61</v>
      </c>
      <c r="B73" s="231" t="s">
        <v>915</v>
      </c>
      <c r="C73" s="231" t="s">
        <v>742</v>
      </c>
      <c r="D73" s="231" t="s">
        <v>494</v>
      </c>
      <c r="E73" s="231" t="s">
        <v>944</v>
      </c>
      <c r="F73" s="231" t="s">
        <v>925</v>
      </c>
      <c r="G73" s="231" t="s">
        <v>931</v>
      </c>
      <c r="H73" s="231" t="s">
        <v>917</v>
      </c>
      <c r="I73" s="231" t="s">
        <v>259</v>
      </c>
      <c r="J73" s="7" t="s">
        <v>1019</v>
      </c>
      <c r="K73" s="232">
        <f>K74</f>
        <v>0</v>
      </c>
      <c r="L73" s="232">
        <f>L74</f>
        <v>27000</v>
      </c>
      <c r="M73" s="232">
        <f>M74</f>
        <v>27000</v>
      </c>
      <c r="N73" s="133">
        <f>M73/L73</f>
        <v>1</v>
      </c>
      <c r="O73" s="233"/>
    </row>
    <row r="74" spans="1:15" ht="52.5">
      <c r="A74" s="63">
        <v>62</v>
      </c>
      <c r="B74" s="231" t="s">
        <v>743</v>
      </c>
      <c r="C74" s="231" t="s">
        <v>514</v>
      </c>
      <c r="D74" s="231" t="s">
        <v>494</v>
      </c>
      <c r="E74" s="231" t="s">
        <v>944</v>
      </c>
      <c r="F74" s="231" t="s">
        <v>1949</v>
      </c>
      <c r="G74" s="231" t="s">
        <v>931</v>
      </c>
      <c r="H74" s="231" t="s">
        <v>917</v>
      </c>
      <c r="I74" s="231" t="s">
        <v>259</v>
      </c>
      <c r="J74" s="7" t="s">
        <v>1950</v>
      </c>
      <c r="K74" s="232">
        <v>0</v>
      </c>
      <c r="L74" s="232">
        <v>27000</v>
      </c>
      <c r="M74" s="232">
        <v>27000</v>
      </c>
      <c r="N74" s="133">
        <f>M74/L74</f>
        <v>1</v>
      </c>
      <c r="O74" s="233"/>
    </row>
    <row r="75" spans="1:16" ht="12.75">
      <c r="A75" s="63">
        <v>63</v>
      </c>
      <c r="B75" s="231" t="s">
        <v>915</v>
      </c>
      <c r="C75" s="231" t="s">
        <v>742</v>
      </c>
      <c r="D75" s="231" t="s">
        <v>496</v>
      </c>
      <c r="E75" s="231" t="s">
        <v>916</v>
      </c>
      <c r="F75" s="231" t="s">
        <v>915</v>
      </c>
      <c r="G75" s="231" t="s">
        <v>916</v>
      </c>
      <c r="H75" s="231" t="s">
        <v>917</v>
      </c>
      <c r="I75" s="231" t="s">
        <v>915</v>
      </c>
      <c r="J75" s="7" t="s">
        <v>680</v>
      </c>
      <c r="K75" s="232">
        <f>K76+K122+K133+K126+K119</f>
        <v>32460</v>
      </c>
      <c r="L75" s="232">
        <f>L76+L122+L133+L126+L119</f>
        <v>908544.91</v>
      </c>
      <c r="M75" s="232">
        <f>M76+M122+M133+M126+M119</f>
        <v>914385.8799999999</v>
      </c>
      <c r="N75" s="133">
        <f t="shared" si="0"/>
        <v>1.0064289282078525</v>
      </c>
      <c r="O75" s="233"/>
      <c r="P75" s="97"/>
    </row>
    <row r="76" spans="1:15" ht="26.25">
      <c r="A76" s="63">
        <v>64</v>
      </c>
      <c r="B76" s="231" t="s">
        <v>915</v>
      </c>
      <c r="C76" s="231" t="s">
        <v>742</v>
      </c>
      <c r="D76" s="231" t="s">
        <v>496</v>
      </c>
      <c r="E76" s="231" t="s">
        <v>918</v>
      </c>
      <c r="F76" s="231" t="s">
        <v>915</v>
      </c>
      <c r="G76" s="231" t="s">
        <v>918</v>
      </c>
      <c r="H76" s="231" t="s">
        <v>917</v>
      </c>
      <c r="I76" s="231" t="s">
        <v>630</v>
      </c>
      <c r="J76" s="234" t="s">
        <v>1266</v>
      </c>
      <c r="K76" s="232">
        <f>K77+K81+K85+K89+K92+K95+K98++K104+K107+K110+K114+K101</f>
        <v>30700</v>
      </c>
      <c r="L76" s="232">
        <f>L77+L81+L85+L89+L92+L95+L98++L104+L107+L110+L114+L102</f>
        <v>453235</v>
      </c>
      <c r="M76" s="232">
        <f>M77+M81+M85+M89+M92+M95+M98++M104+M107+M110+M114+M101</f>
        <v>457734.69</v>
      </c>
      <c r="N76" s="133">
        <f t="shared" si="0"/>
        <v>1.0099279402517458</v>
      </c>
      <c r="O76" s="233"/>
    </row>
    <row r="77" spans="1:15" ht="39">
      <c r="A77" s="63">
        <v>65</v>
      </c>
      <c r="B77" s="231" t="s">
        <v>915</v>
      </c>
      <c r="C77" s="231" t="s">
        <v>742</v>
      </c>
      <c r="D77" s="231" t="s">
        <v>496</v>
      </c>
      <c r="E77" s="231" t="s">
        <v>918</v>
      </c>
      <c r="F77" s="231" t="s">
        <v>946</v>
      </c>
      <c r="G77" s="231" t="s">
        <v>918</v>
      </c>
      <c r="H77" s="231" t="s">
        <v>917</v>
      </c>
      <c r="I77" s="231" t="s">
        <v>630</v>
      </c>
      <c r="J77" s="234" t="s">
        <v>1267</v>
      </c>
      <c r="K77" s="232">
        <f>K78</f>
        <v>3000</v>
      </c>
      <c r="L77" s="232">
        <f>L78</f>
        <v>3750</v>
      </c>
      <c r="M77" s="232">
        <f>M78</f>
        <v>3746.4</v>
      </c>
      <c r="N77" s="133">
        <f aca="true" t="shared" si="6" ref="N77:N148">M77/L77</f>
        <v>0.99904</v>
      </c>
      <c r="O77" s="233"/>
    </row>
    <row r="78" spans="1:15" ht="52.5">
      <c r="A78" s="63">
        <v>66</v>
      </c>
      <c r="B78" s="231" t="s">
        <v>915</v>
      </c>
      <c r="C78" s="231" t="s">
        <v>742</v>
      </c>
      <c r="D78" s="231" t="s">
        <v>496</v>
      </c>
      <c r="E78" s="231" t="s">
        <v>918</v>
      </c>
      <c r="F78" s="231" t="s">
        <v>1212</v>
      </c>
      <c r="G78" s="231" t="s">
        <v>918</v>
      </c>
      <c r="H78" s="231" t="s">
        <v>917</v>
      </c>
      <c r="I78" s="231" t="s">
        <v>630</v>
      </c>
      <c r="J78" s="234" t="s">
        <v>1268</v>
      </c>
      <c r="K78" s="232">
        <f>K79+K80</f>
        <v>3000</v>
      </c>
      <c r="L78" s="232">
        <f>L79+L80</f>
        <v>3750</v>
      </c>
      <c r="M78" s="232">
        <f>M79+M80</f>
        <v>3746.4</v>
      </c>
      <c r="N78" s="133">
        <f t="shared" si="6"/>
        <v>0.99904</v>
      </c>
      <c r="O78" s="233"/>
    </row>
    <row r="79" spans="1:15" ht="52.5">
      <c r="A79" s="63">
        <v>67</v>
      </c>
      <c r="B79" s="231" t="s">
        <v>1368</v>
      </c>
      <c r="C79" s="231" t="s">
        <v>742</v>
      </c>
      <c r="D79" s="231" t="s">
        <v>496</v>
      </c>
      <c r="E79" s="231" t="s">
        <v>918</v>
      </c>
      <c r="F79" s="231" t="s">
        <v>1212</v>
      </c>
      <c r="G79" s="231" t="s">
        <v>918</v>
      </c>
      <c r="H79" s="231" t="s">
        <v>917</v>
      </c>
      <c r="I79" s="231" t="s">
        <v>630</v>
      </c>
      <c r="J79" s="234" t="s">
        <v>1268</v>
      </c>
      <c r="K79" s="232">
        <v>3000</v>
      </c>
      <c r="L79" s="232">
        <v>2250</v>
      </c>
      <c r="M79" s="232">
        <v>2246.4</v>
      </c>
      <c r="N79" s="133">
        <f t="shared" si="6"/>
        <v>0.9984000000000001</v>
      </c>
      <c r="O79" s="233"/>
    </row>
    <row r="80" spans="1:15" ht="52.5">
      <c r="A80" s="63">
        <v>68</v>
      </c>
      <c r="B80" s="231" t="s">
        <v>1108</v>
      </c>
      <c r="C80" s="231" t="s">
        <v>742</v>
      </c>
      <c r="D80" s="231" t="s">
        <v>496</v>
      </c>
      <c r="E80" s="231" t="s">
        <v>918</v>
      </c>
      <c r="F80" s="231" t="s">
        <v>1212</v>
      </c>
      <c r="G80" s="231" t="s">
        <v>918</v>
      </c>
      <c r="H80" s="231" t="s">
        <v>917</v>
      </c>
      <c r="I80" s="231" t="s">
        <v>630</v>
      </c>
      <c r="J80" s="234" t="s">
        <v>1268</v>
      </c>
      <c r="K80" s="232">
        <v>0</v>
      </c>
      <c r="L80" s="232">
        <v>1500</v>
      </c>
      <c r="M80" s="232">
        <v>1500</v>
      </c>
      <c r="N80" s="133">
        <f>M80/L80</f>
        <v>1</v>
      </c>
      <c r="O80" s="233"/>
    </row>
    <row r="81" spans="1:15" ht="66">
      <c r="A81" s="63">
        <v>69</v>
      </c>
      <c r="B81" s="231" t="s">
        <v>915</v>
      </c>
      <c r="C81" s="231" t="s">
        <v>742</v>
      </c>
      <c r="D81" s="231" t="s">
        <v>496</v>
      </c>
      <c r="E81" s="231" t="s">
        <v>918</v>
      </c>
      <c r="F81" s="231" t="s">
        <v>942</v>
      </c>
      <c r="G81" s="231" t="s">
        <v>918</v>
      </c>
      <c r="H81" s="231" t="s">
        <v>917</v>
      </c>
      <c r="I81" s="231" t="s">
        <v>630</v>
      </c>
      <c r="J81" s="68" t="s">
        <v>1269</v>
      </c>
      <c r="K81" s="232">
        <f>K82</f>
        <v>3000</v>
      </c>
      <c r="L81" s="232">
        <f>L82</f>
        <v>24000</v>
      </c>
      <c r="M81" s="232">
        <f>M82</f>
        <v>24000</v>
      </c>
      <c r="N81" s="133">
        <f t="shared" si="6"/>
        <v>1</v>
      </c>
      <c r="O81" s="233"/>
    </row>
    <row r="82" spans="1:15" ht="78.75">
      <c r="A82" s="63">
        <v>70</v>
      </c>
      <c r="B82" s="231" t="s">
        <v>915</v>
      </c>
      <c r="C82" s="231" t="s">
        <v>742</v>
      </c>
      <c r="D82" s="231" t="s">
        <v>496</v>
      </c>
      <c r="E82" s="231" t="s">
        <v>918</v>
      </c>
      <c r="F82" s="231" t="s">
        <v>1270</v>
      </c>
      <c r="G82" s="231" t="s">
        <v>918</v>
      </c>
      <c r="H82" s="231" t="s">
        <v>917</v>
      </c>
      <c r="I82" s="231" t="s">
        <v>630</v>
      </c>
      <c r="J82" s="68" t="s">
        <v>1271</v>
      </c>
      <c r="K82" s="232">
        <f>K83+K84</f>
        <v>3000</v>
      </c>
      <c r="L82" s="232">
        <f>L83+L84</f>
        <v>24000</v>
      </c>
      <c r="M82" s="232">
        <f>M83+M84</f>
        <v>24000</v>
      </c>
      <c r="N82" s="133">
        <f t="shared" si="6"/>
        <v>1</v>
      </c>
      <c r="O82" s="233"/>
    </row>
    <row r="83" spans="1:15" ht="78.75">
      <c r="A83" s="63">
        <v>71</v>
      </c>
      <c r="B83" s="231" t="s">
        <v>1368</v>
      </c>
      <c r="C83" s="231" t="s">
        <v>742</v>
      </c>
      <c r="D83" s="231" t="s">
        <v>496</v>
      </c>
      <c r="E83" s="231" t="s">
        <v>918</v>
      </c>
      <c r="F83" s="231" t="s">
        <v>1270</v>
      </c>
      <c r="G83" s="231" t="s">
        <v>918</v>
      </c>
      <c r="H83" s="231" t="s">
        <v>917</v>
      </c>
      <c r="I83" s="231" t="s">
        <v>630</v>
      </c>
      <c r="J83" s="68" t="s">
        <v>1271</v>
      </c>
      <c r="K83" s="232">
        <v>3000</v>
      </c>
      <c r="L83" s="232">
        <v>0</v>
      </c>
      <c r="M83" s="232">
        <v>0</v>
      </c>
      <c r="N83" s="133"/>
      <c r="O83" s="233"/>
    </row>
    <row r="84" spans="1:15" ht="78.75">
      <c r="A84" s="63">
        <v>72</v>
      </c>
      <c r="B84" s="231" t="s">
        <v>1108</v>
      </c>
      <c r="C84" s="231" t="s">
        <v>742</v>
      </c>
      <c r="D84" s="231" t="s">
        <v>496</v>
      </c>
      <c r="E84" s="231" t="s">
        <v>918</v>
      </c>
      <c r="F84" s="231" t="s">
        <v>1270</v>
      </c>
      <c r="G84" s="231" t="s">
        <v>918</v>
      </c>
      <c r="H84" s="231" t="s">
        <v>917</v>
      </c>
      <c r="I84" s="231" t="s">
        <v>630</v>
      </c>
      <c r="J84" s="68" t="s">
        <v>1271</v>
      </c>
      <c r="K84" s="232">
        <v>0</v>
      </c>
      <c r="L84" s="232">
        <v>24000</v>
      </c>
      <c r="M84" s="232">
        <v>24000</v>
      </c>
      <c r="N84" s="133">
        <f t="shared" si="6"/>
        <v>1</v>
      </c>
      <c r="O84" s="233"/>
    </row>
    <row r="85" spans="1:15" ht="39">
      <c r="A85" s="63">
        <v>73</v>
      </c>
      <c r="B85" s="231" t="s">
        <v>915</v>
      </c>
      <c r="C85" s="231" t="s">
        <v>742</v>
      </c>
      <c r="D85" s="231" t="s">
        <v>496</v>
      </c>
      <c r="E85" s="231" t="s">
        <v>918</v>
      </c>
      <c r="F85" s="231" t="s">
        <v>939</v>
      </c>
      <c r="G85" s="231" t="s">
        <v>918</v>
      </c>
      <c r="H85" s="231" t="s">
        <v>917</v>
      </c>
      <c r="I85" s="231" t="s">
        <v>630</v>
      </c>
      <c r="J85" s="234" t="s">
        <v>1736</v>
      </c>
      <c r="K85" s="232">
        <f>K86</f>
        <v>1500</v>
      </c>
      <c r="L85" s="232">
        <f>L86</f>
        <v>150</v>
      </c>
      <c r="M85" s="232">
        <f>M86</f>
        <v>150</v>
      </c>
      <c r="N85" s="133">
        <f t="shared" si="6"/>
        <v>1</v>
      </c>
      <c r="O85" s="233"/>
    </row>
    <row r="86" spans="1:15" ht="52.5">
      <c r="A86" s="63">
        <v>74</v>
      </c>
      <c r="B86" s="231" t="s">
        <v>915</v>
      </c>
      <c r="C86" s="231" t="s">
        <v>742</v>
      </c>
      <c r="D86" s="231" t="s">
        <v>496</v>
      </c>
      <c r="E86" s="231" t="s">
        <v>918</v>
      </c>
      <c r="F86" s="231" t="s">
        <v>1272</v>
      </c>
      <c r="G86" s="231" t="s">
        <v>918</v>
      </c>
      <c r="H86" s="231" t="s">
        <v>917</v>
      </c>
      <c r="I86" s="231" t="s">
        <v>630</v>
      </c>
      <c r="J86" s="7" t="s">
        <v>1273</v>
      </c>
      <c r="K86" s="232">
        <f>K88+K87</f>
        <v>1500</v>
      </c>
      <c r="L86" s="232">
        <f>L88+L87</f>
        <v>150</v>
      </c>
      <c r="M86" s="232">
        <f>M88+M87</f>
        <v>150</v>
      </c>
      <c r="N86" s="133">
        <f t="shared" si="6"/>
        <v>1</v>
      </c>
      <c r="O86" s="233"/>
    </row>
    <row r="87" spans="1:15" ht="52.5">
      <c r="A87" s="63">
        <v>75</v>
      </c>
      <c r="B87" s="231" t="s">
        <v>1368</v>
      </c>
      <c r="C87" s="231" t="s">
        <v>742</v>
      </c>
      <c r="D87" s="231" t="s">
        <v>496</v>
      </c>
      <c r="E87" s="231" t="s">
        <v>918</v>
      </c>
      <c r="F87" s="231" t="s">
        <v>1272</v>
      </c>
      <c r="G87" s="231" t="s">
        <v>918</v>
      </c>
      <c r="H87" s="231" t="s">
        <v>917</v>
      </c>
      <c r="I87" s="231" t="s">
        <v>630</v>
      </c>
      <c r="J87" s="7" t="s">
        <v>1273</v>
      </c>
      <c r="K87" s="232">
        <v>1500</v>
      </c>
      <c r="L87" s="232">
        <v>0</v>
      </c>
      <c r="M87" s="232">
        <v>0</v>
      </c>
      <c r="N87" s="133"/>
      <c r="O87" s="233"/>
    </row>
    <row r="88" spans="1:15" ht="52.5">
      <c r="A88" s="63">
        <v>76</v>
      </c>
      <c r="B88" s="231" t="s">
        <v>1108</v>
      </c>
      <c r="C88" s="231" t="s">
        <v>742</v>
      </c>
      <c r="D88" s="231" t="s">
        <v>496</v>
      </c>
      <c r="E88" s="231" t="s">
        <v>918</v>
      </c>
      <c r="F88" s="231" t="s">
        <v>1272</v>
      </c>
      <c r="G88" s="231" t="s">
        <v>918</v>
      </c>
      <c r="H88" s="231" t="s">
        <v>917</v>
      </c>
      <c r="I88" s="231" t="s">
        <v>630</v>
      </c>
      <c r="J88" s="7" t="s">
        <v>1273</v>
      </c>
      <c r="K88" s="232">
        <v>0</v>
      </c>
      <c r="L88" s="232">
        <v>150</v>
      </c>
      <c r="M88" s="232">
        <v>150</v>
      </c>
      <c r="N88" s="133">
        <f t="shared" si="6"/>
        <v>1</v>
      </c>
      <c r="O88" s="233"/>
    </row>
    <row r="89" spans="1:15" ht="52.5">
      <c r="A89" s="63">
        <v>77</v>
      </c>
      <c r="B89" s="231" t="s">
        <v>915</v>
      </c>
      <c r="C89" s="231" t="s">
        <v>742</v>
      </c>
      <c r="D89" s="231" t="s">
        <v>496</v>
      </c>
      <c r="E89" s="231" t="s">
        <v>918</v>
      </c>
      <c r="F89" s="231" t="s">
        <v>1274</v>
      </c>
      <c r="G89" s="231" t="s">
        <v>918</v>
      </c>
      <c r="H89" s="231" t="s">
        <v>917</v>
      </c>
      <c r="I89" s="231" t="s">
        <v>630</v>
      </c>
      <c r="J89" s="7" t="s">
        <v>1275</v>
      </c>
      <c r="K89" s="232">
        <f aca="true" t="shared" si="7" ref="K89:M90">K90</f>
        <v>0</v>
      </c>
      <c r="L89" s="232">
        <f t="shared" si="7"/>
        <v>138340</v>
      </c>
      <c r="M89" s="232">
        <f t="shared" si="7"/>
        <v>138344.07</v>
      </c>
      <c r="N89" s="133">
        <f t="shared" si="6"/>
        <v>1.0000294202689028</v>
      </c>
      <c r="O89" s="233"/>
    </row>
    <row r="90" spans="1:15" ht="66">
      <c r="A90" s="63">
        <v>78</v>
      </c>
      <c r="B90" s="231" t="s">
        <v>915</v>
      </c>
      <c r="C90" s="231" t="s">
        <v>742</v>
      </c>
      <c r="D90" s="231" t="s">
        <v>496</v>
      </c>
      <c r="E90" s="231" t="s">
        <v>918</v>
      </c>
      <c r="F90" s="231" t="s">
        <v>1276</v>
      </c>
      <c r="G90" s="231" t="s">
        <v>918</v>
      </c>
      <c r="H90" s="231" t="s">
        <v>917</v>
      </c>
      <c r="I90" s="231" t="s">
        <v>630</v>
      </c>
      <c r="J90" s="7" t="s">
        <v>1277</v>
      </c>
      <c r="K90" s="232">
        <f t="shared" si="7"/>
        <v>0</v>
      </c>
      <c r="L90" s="232">
        <f t="shared" si="7"/>
        <v>138340</v>
      </c>
      <c r="M90" s="232">
        <f t="shared" si="7"/>
        <v>138344.07</v>
      </c>
      <c r="N90" s="133">
        <f t="shared" si="6"/>
        <v>1.0000294202689028</v>
      </c>
      <c r="O90" s="233"/>
    </row>
    <row r="91" spans="1:15" ht="66">
      <c r="A91" s="63">
        <v>79</v>
      </c>
      <c r="B91" s="231" t="s">
        <v>1108</v>
      </c>
      <c r="C91" s="231" t="s">
        <v>742</v>
      </c>
      <c r="D91" s="231" t="s">
        <v>496</v>
      </c>
      <c r="E91" s="231" t="s">
        <v>918</v>
      </c>
      <c r="F91" s="231" t="s">
        <v>1276</v>
      </c>
      <c r="G91" s="231" t="s">
        <v>918</v>
      </c>
      <c r="H91" s="231" t="s">
        <v>917</v>
      </c>
      <c r="I91" s="231" t="s">
        <v>630</v>
      </c>
      <c r="J91" s="7" t="s">
        <v>1277</v>
      </c>
      <c r="K91" s="232">
        <v>0</v>
      </c>
      <c r="L91" s="232">
        <v>138340</v>
      </c>
      <c r="M91" s="232">
        <v>138344.07</v>
      </c>
      <c r="N91" s="133">
        <f t="shared" si="6"/>
        <v>1.0000294202689028</v>
      </c>
      <c r="O91" s="233"/>
    </row>
    <row r="92" spans="1:15" ht="39">
      <c r="A92" s="63">
        <v>80</v>
      </c>
      <c r="B92" s="231" t="s">
        <v>915</v>
      </c>
      <c r="C92" s="231" t="s">
        <v>742</v>
      </c>
      <c r="D92" s="231" t="s">
        <v>496</v>
      </c>
      <c r="E92" s="231" t="s">
        <v>918</v>
      </c>
      <c r="F92" s="231" t="s">
        <v>1576</v>
      </c>
      <c r="G92" s="231" t="s">
        <v>918</v>
      </c>
      <c r="H92" s="231" t="s">
        <v>917</v>
      </c>
      <c r="I92" s="231" t="s">
        <v>630</v>
      </c>
      <c r="J92" s="7" t="s">
        <v>1738</v>
      </c>
      <c r="K92" s="232">
        <f aca="true" t="shared" si="8" ref="K92:M93">K93</f>
        <v>200</v>
      </c>
      <c r="L92" s="232">
        <f t="shared" si="8"/>
        <v>200</v>
      </c>
      <c r="M92" s="232">
        <f t="shared" si="8"/>
        <v>200</v>
      </c>
      <c r="N92" s="133">
        <f t="shared" si="6"/>
        <v>1</v>
      </c>
      <c r="O92" s="233"/>
    </row>
    <row r="93" spans="1:15" ht="66">
      <c r="A93" s="63">
        <v>81</v>
      </c>
      <c r="B93" s="231" t="s">
        <v>915</v>
      </c>
      <c r="C93" s="231" t="s">
        <v>742</v>
      </c>
      <c r="D93" s="231" t="s">
        <v>496</v>
      </c>
      <c r="E93" s="231" t="s">
        <v>918</v>
      </c>
      <c r="F93" s="231" t="s">
        <v>1577</v>
      </c>
      <c r="G93" s="231" t="s">
        <v>918</v>
      </c>
      <c r="H93" s="231" t="s">
        <v>917</v>
      </c>
      <c r="I93" s="231" t="s">
        <v>630</v>
      </c>
      <c r="J93" s="7" t="s">
        <v>1737</v>
      </c>
      <c r="K93" s="232">
        <f t="shared" si="8"/>
        <v>200</v>
      </c>
      <c r="L93" s="232">
        <f t="shared" si="8"/>
        <v>200</v>
      </c>
      <c r="M93" s="232">
        <f t="shared" si="8"/>
        <v>200</v>
      </c>
      <c r="N93" s="133">
        <f t="shared" si="6"/>
        <v>1</v>
      </c>
      <c r="O93" s="233"/>
    </row>
    <row r="94" spans="1:15" ht="66">
      <c r="A94" s="63">
        <v>82</v>
      </c>
      <c r="B94" s="231" t="s">
        <v>1368</v>
      </c>
      <c r="C94" s="231" t="s">
        <v>742</v>
      </c>
      <c r="D94" s="231" t="s">
        <v>496</v>
      </c>
      <c r="E94" s="231" t="s">
        <v>918</v>
      </c>
      <c r="F94" s="231" t="s">
        <v>1577</v>
      </c>
      <c r="G94" s="231" t="s">
        <v>918</v>
      </c>
      <c r="H94" s="231" t="s">
        <v>917</v>
      </c>
      <c r="I94" s="231" t="s">
        <v>630</v>
      </c>
      <c r="J94" s="7" t="s">
        <v>1737</v>
      </c>
      <c r="K94" s="232">
        <v>200</v>
      </c>
      <c r="L94" s="232">
        <v>200</v>
      </c>
      <c r="M94" s="232">
        <v>200</v>
      </c>
      <c r="N94" s="133">
        <f t="shared" si="6"/>
        <v>1</v>
      </c>
      <c r="O94" s="233"/>
    </row>
    <row r="95" spans="1:15" ht="39">
      <c r="A95" s="63">
        <v>83</v>
      </c>
      <c r="B95" s="231" t="s">
        <v>915</v>
      </c>
      <c r="C95" s="231" t="s">
        <v>742</v>
      </c>
      <c r="D95" s="231" t="s">
        <v>496</v>
      </c>
      <c r="E95" s="231" t="s">
        <v>918</v>
      </c>
      <c r="F95" s="231" t="s">
        <v>372</v>
      </c>
      <c r="G95" s="231" t="s">
        <v>918</v>
      </c>
      <c r="H95" s="231" t="s">
        <v>917</v>
      </c>
      <c r="I95" s="231" t="s">
        <v>630</v>
      </c>
      <c r="J95" s="7" t="s">
        <v>1278</v>
      </c>
      <c r="K95" s="232">
        <f aca="true" t="shared" si="9" ref="K95:M96">K96</f>
        <v>16000</v>
      </c>
      <c r="L95" s="232">
        <f t="shared" si="9"/>
        <v>0</v>
      </c>
      <c r="M95" s="232">
        <f t="shared" si="9"/>
        <v>0</v>
      </c>
      <c r="N95" s="133"/>
      <c r="O95" s="233"/>
    </row>
    <row r="96" spans="1:15" ht="66">
      <c r="A96" s="63">
        <v>84</v>
      </c>
      <c r="B96" s="231" t="s">
        <v>915</v>
      </c>
      <c r="C96" s="231" t="s">
        <v>742</v>
      </c>
      <c r="D96" s="231" t="s">
        <v>496</v>
      </c>
      <c r="E96" s="231" t="s">
        <v>918</v>
      </c>
      <c r="F96" s="231" t="s">
        <v>289</v>
      </c>
      <c r="G96" s="231" t="s">
        <v>918</v>
      </c>
      <c r="H96" s="231" t="s">
        <v>917</v>
      </c>
      <c r="I96" s="231" t="s">
        <v>630</v>
      </c>
      <c r="J96" s="7" t="s">
        <v>1279</v>
      </c>
      <c r="K96" s="232">
        <f t="shared" si="9"/>
        <v>16000</v>
      </c>
      <c r="L96" s="232">
        <f t="shared" si="9"/>
        <v>0</v>
      </c>
      <c r="M96" s="232">
        <f t="shared" si="9"/>
        <v>0</v>
      </c>
      <c r="N96" s="133"/>
      <c r="O96" s="233"/>
    </row>
    <row r="97" spans="1:15" ht="66">
      <c r="A97" s="63">
        <v>85</v>
      </c>
      <c r="B97" s="231" t="s">
        <v>1368</v>
      </c>
      <c r="C97" s="231" t="s">
        <v>742</v>
      </c>
      <c r="D97" s="231" t="s">
        <v>496</v>
      </c>
      <c r="E97" s="231" t="s">
        <v>918</v>
      </c>
      <c r="F97" s="231" t="s">
        <v>289</v>
      </c>
      <c r="G97" s="231" t="s">
        <v>918</v>
      </c>
      <c r="H97" s="231" t="s">
        <v>1951</v>
      </c>
      <c r="I97" s="231" t="s">
        <v>630</v>
      </c>
      <c r="J97" s="7" t="s">
        <v>1279</v>
      </c>
      <c r="K97" s="232">
        <v>16000</v>
      </c>
      <c r="L97" s="232">
        <v>0</v>
      </c>
      <c r="M97" s="232">
        <v>0</v>
      </c>
      <c r="N97" s="133"/>
      <c r="O97" s="233"/>
    </row>
    <row r="98" spans="1:15" ht="52.5">
      <c r="A98" s="63">
        <v>86</v>
      </c>
      <c r="B98" s="231" t="s">
        <v>915</v>
      </c>
      <c r="C98" s="231" t="s">
        <v>742</v>
      </c>
      <c r="D98" s="231" t="s">
        <v>496</v>
      </c>
      <c r="E98" s="231" t="s">
        <v>918</v>
      </c>
      <c r="F98" s="231" t="s">
        <v>373</v>
      </c>
      <c r="G98" s="231" t="s">
        <v>918</v>
      </c>
      <c r="H98" s="231" t="s">
        <v>917</v>
      </c>
      <c r="I98" s="231" t="s">
        <v>630</v>
      </c>
      <c r="J98" s="7" t="s">
        <v>1578</v>
      </c>
      <c r="K98" s="232">
        <f aca="true" t="shared" si="10" ref="K98:M99">K99</f>
        <v>0</v>
      </c>
      <c r="L98" s="232">
        <f t="shared" si="10"/>
        <v>0</v>
      </c>
      <c r="M98" s="232">
        <f t="shared" si="10"/>
        <v>4500</v>
      </c>
      <c r="N98" s="133"/>
      <c r="O98" s="233"/>
    </row>
    <row r="99" spans="1:15" ht="66">
      <c r="A99" s="63">
        <v>87</v>
      </c>
      <c r="B99" s="231" t="s">
        <v>915</v>
      </c>
      <c r="C99" s="231" t="s">
        <v>742</v>
      </c>
      <c r="D99" s="231" t="s">
        <v>496</v>
      </c>
      <c r="E99" s="231" t="s">
        <v>918</v>
      </c>
      <c r="F99" s="231" t="s">
        <v>651</v>
      </c>
      <c r="G99" s="231" t="s">
        <v>918</v>
      </c>
      <c r="H99" s="231" t="s">
        <v>917</v>
      </c>
      <c r="I99" s="231" t="s">
        <v>630</v>
      </c>
      <c r="J99" s="7" t="s">
        <v>1579</v>
      </c>
      <c r="K99" s="232">
        <f t="shared" si="10"/>
        <v>0</v>
      </c>
      <c r="L99" s="232">
        <f t="shared" si="10"/>
        <v>0</v>
      </c>
      <c r="M99" s="232">
        <f t="shared" si="10"/>
        <v>4500</v>
      </c>
      <c r="N99" s="133"/>
      <c r="O99" s="233"/>
    </row>
    <row r="100" spans="1:15" ht="66">
      <c r="A100" s="63">
        <v>88</v>
      </c>
      <c r="B100" s="231" t="s">
        <v>1108</v>
      </c>
      <c r="C100" s="231" t="s">
        <v>742</v>
      </c>
      <c r="D100" s="231" t="s">
        <v>496</v>
      </c>
      <c r="E100" s="231" t="s">
        <v>918</v>
      </c>
      <c r="F100" s="231" t="s">
        <v>651</v>
      </c>
      <c r="G100" s="231" t="s">
        <v>918</v>
      </c>
      <c r="H100" s="231" t="s">
        <v>917</v>
      </c>
      <c r="I100" s="231" t="s">
        <v>630</v>
      </c>
      <c r="J100" s="7" t="s">
        <v>1579</v>
      </c>
      <c r="K100" s="232">
        <v>0</v>
      </c>
      <c r="L100" s="232">
        <v>0</v>
      </c>
      <c r="M100" s="232">
        <v>4500</v>
      </c>
      <c r="N100" s="133"/>
      <c r="O100" s="233"/>
    </row>
    <row r="101" spans="1:15" ht="66">
      <c r="A101" s="63">
        <v>89</v>
      </c>
      <c r="B101" s="231" t="s">
        <v>915</v>
      </c>
      <c r="C101" s="231" t="s">
        <v>742</v>
      </c>
      <c r="D101" s="231" t="s">
        <v>496</v>
      </c>
      <c r="E101" s="231" t="s">
        <v>918</v>
      </c>
      <c r="F101" s="231" t="s">
        <v>630</v>
      </c>
      <c r="G101" s="231" t="s">
        <v>918</v>
      </c>
      <c r="H101" s="231" t="s">
        <v>917</v>
      </c>
      <c r="I101" s="231" t="s">
        <v>630</v>
      </c>
      <c r="J101" s="7" t="s">
        <v>1952</v>
      </c>
      <c r="K101" s="232">
        <f>K102</f>
        <v>0</v>
      </c>
      <c r="L101" s="232">
        <f>L102</f>
        <v>750</v>
      </c>
      <c r="M101" s="232">
        <f>M102</f>
        <v>750</v>
      </c>
      <c r="N101" s="133">
        <f>N102</f>
        <v>1</v>
      </c>
      <c r="O101" s="233"/>
    </row>
    <row r="102" spans="1:15" ht="92.25">
      <c r="A102" s="63">
        <v>90</v>
      </c>
      <c r="B102" s="231" t="s">
        <v>915</v>
      </c>
      <c r="C102" s="231" t="s">
        <v>742</v>
      </c>
      <c r="D102" s="231" t="s">
        <v>496</v>
      </c>
      <c r="E102" s="231" t="s">
        <v>918</v>
      </c>
      <c r="F102" s="231" t="s">
        <v>1089</v>
      </c>
      <c r="G102" s="231" t="s">
        <v>918</v>
      </c>
      <c r="H102" s="231" t="s">
        <v>917</v>
      </c>
      <c r="I102" s="231" t="s">
        <v>630</v>
      </c>
      <c r="J102" s="7" t="s">
        <v>1844</v>
      </c>
      <c r="K102" s="232">
        <f>K103</f>
        <v>0</v>
      </c>
      <c r="L102" s="232">
        <f>L103</f>
        <v>750</v>
      </c>
      <c r="M102" s="232">
        <f>M103</f>
        <v>750</v>
      </c>
      <c r="N102" s="133">
        <f>M102/L102</f>
        <v>1</v>
      </c>
      <c r="O102" s="233"/>
    </row>
    <row r="103" spans="1:15" ht="92.25">
      <c r="A103" s="63">
        <v>91</v>
      </c>
      <c r="B103" s="231" t="s">
        <v>1108</v>
      </c>
      <c r="C103" s="231" t="s">
        <v>742</v>
      </c>
      <c r="D103" s="231" t="s">
        <v>496</v>
      </c>
      <c r="E103" s="231" t="s">
        <v>918</v>
      </c>
      <c r="F103" s="231" t="s">
        <v>1089</v>
      </c>
      <c r="G103" s="231" t="s">
        <v>918</v>
      </c>
      <c r="H103" s="231" t="s">
        <v>917</v>
      </c>
      <c r="I103" s="231" t="s">
        <v>630</v>
      </c>
      <c r="J103" s="7" t="s">
        <v>1844</v>
      </c>
      <c r="K103" s="232">
        <v>0</v>
      </c>
      <c r="L103" s="232">
        <v>750</v>
      </c>
      <c r="M103" s="232">
        <v>750</v>
      </c>
      <c r="N103" s="133">
        <f>M103/L103</f>
        <v>1</v>
      </c>
      <c r="O103" s="233"/>
    </row>
    <row r="104" spans="1:15" ht="66">
      <c r="A104" s="63">
        <v>92</v>
      </c>
      <c r="B104" s="231" t="s">
        <v>915</v>
      </c>
      <c r="C104" s="231" t="s">
        <v>742</v>
      </c>
      <c r="D104" s="231" t="s">
        <v>496</v>
      </c>
      <c r="E104" s="231" t="s">
        <v>918</v>
      </c>
      <c r="F104" s="231" t="s">
        <v>686</v>
      </c>
      <c r="G104" s="231" t="s">
        <v>918</v>
      </c>
      <c r="H104" s="231" t="s">
        <v>917</v>
      </c>
      <c r="I104" s="231" t="s">
        <v>630</v>
      </c>
      <c r="J104" s="7" t="s">
        <v>1370</v>
      </c>
      <c r="K104" s="232">
        <f aca="true" t="shared" si="11" ref="K104:M105">K105</f>
        <v>0</v>
      </c>
      <c r="L104" s="232">
        <f t="shared" si="11"/>
        <v>1160</v>
      </c>
      <c r="M104" s="232">
        <f t="shared" si="11"/>
        <v>1160.21</v>
      </c>
      <c r="N104" s="133">
        <f t="shared" si="6"/>
        <v>1.0001810344827586</v>
      </c>
      <c r="O104" s="233"/>
    </row>
    <row r="105" spans="1:15" ht="92.25">
      <c r="A105" s="63">
        <v>93</v>
      </c>
      <c r="B105" s="231" t="s">
        <v>915</v>
      </c>
      <c r="C105" s="231" t="s">
        <v>742</v>
      </c>
      <c r="D105" s="231" t="s">
        <v>496</v>
      </c>
      <c r="E105" s="231" t="s">
        <v>918</v>
      </c>
      <c r="F105" s="231" t="s">
        <v>689</v>
      </c>
      <c r="G105" s="231" t="s">
        <v>918</v>
      </c>
      <c r="H105" s="231" t="s">
        <v>917</v>
      </c>
      <c r="I105" s="231" t="s">
        <v>630</v>
      </c>
      <c r="J105" s="7" t="s">
        <v>1371</v>
      </c>
      <c r="K105" s="232">
        <f t="shared" si="11"/>
        <v>0</v>
      </c>
      <c r="L105" s="232">
        <f t="shared" si="11"/>
        <v>1160</v>
      </c>
      <c r="M105" s="232">
        <f t="shared" si="11"/>
        <v>1160.21</v>
      </c>
      <c r="N105" s="133">
        <f t="shared" si="6"/>
        <v>1.0001810344827586</v>
      </c>
      <c r="O105" s="233"/>
    </row>
    <row r="106" spans="1:15" ht="39">
      <c r="A106" s="63">
        <v>94</v>
      </c>
      <c r="B106" s="231" t="s">
        <v>1108</v>
      </c>
      <c r="C106" s="231" t="s">
        <v>742</v>
      </c>
      <c r="D106" s="231" t="s">
        <v>496</v>
      </c>
      <c r="E106" s="231" t="s">
        <v>918</v>
      </c>
      <c r="F106" s="231" t="s">
        <v>689</v>
      </c>
      <c r="G106" s="231" t="s">
        <v>918</v>
      </c>
      <c r="H106" s="231" t="s">
        <v>917</v>
      </c>
      <c r="I106" s="231" t="s">
        <v>630</v>
      </c>
      <c r="J106" s="234" t="s">
        <v>1267</v>
      </c>
      <c r="K106" s="232">
        <v>0</v>
      </c>
      <c r="L106" s="232">
        <v>1160</v>
      </c>
      <c r="M106" s="232">
        <v>1160.21</v>
      </c>
      <c r="N106" s="133">
        <f t="shared" si="6"/>
        <v>1.0001810344827586</v>
      </c>
      <c r="O106" s="233"/>
    </row>
    <row r="107" spans="1:15" ht="66">
      <c r="A107" s="63">
        <v>95</v>
      </c>
      <c r="B107" s="231" t="s">
        <v>915</v>
      </c>
      <c r="C107" s="231" t="s">
        <v>742</v>
      </c>
      <c r="D107" s="231" t="s">
        <v>496</v>
      </c>
      <c r="E107" s="231" t="s">
        <v>918</v>
      </c>
      <c r="F107" s="231" t="s">
        <v>733</v>
      </c>
      <c r="G107" s="231" t="s">
        <v>918</v>
      </c>
      <c r="H107" s="231" t="s">
        <v>917</v>
      </c>
      <c r="I107" s="231" t="s">
        <v>630</v>
      </c>
      <c r="J107" s="7" t="s">
        <v>1580</v>
      </c>
      <c r="K107" s="232">
        <f aca="true" t="shared" si="12" ref="K107:M108">K108</f>
        <v>0</v>
      </c>
      <c r="L107" s="232">
        <f t="shared" si="12"/>
        <v>2000</v>
      </c>
      <c r="M107" s="232">
        <f t="shared" si="12"/>
        <v>2000</v>
      </c>
      <c r="N107" s="133">
        <f t="shared" si="6"/>
        <v>1</v>
      </c>
      <c r="O107" s="233"/>
    </row>
    <row r="108" spans="1:15" ht="78.75">
      <c r="A108" s="63">
        <v>96</v>
      </c>
      <c r="B108" s="231" t="s">
        <v>915</v>
      </c>
      <c r="C108" s="231" t="s">
        <v>742</v>
      </c>
      <c r="D108" s="231" t="s">
        <v>496</v>
      </c>
      <c r="E108" s="231" t="s">
        <v>918</v>
      </c>
      <c r="F108" s="231" t="s">
        <v>704</v>
      </c>
      <c r="G108" s="231" t="s">
        <v>918</v>
      </c>
      <c r="H108" s="231" t="s">
        <v>917</v>
      </c>
      <c r="I108" s="231" t="s">
        <v>630</v>
      </c>
      <c r="J108" s="7" t="s">
        <v>1581</v>
      </c>
      <c r="K108" s="232">
        <f t="shared" si="12"/>
        <v>0</v>
      </c>
      <c r="L108" s="232">
        <f t="shared" si="12"/>
        <v>2000</v>
      </c>
      <c r="M108" s="232">
        <f t="shared" si="12"/>
        <v>2000</v>
      </c>
      <c r="N108" s="133">
        <f t="shared" si="6"/>
        <v>1</v>
      </c>
      <c r="O108" s="233"/>
    </row>
    <row r="109" spans="1:15" ht="78.75">
      <c r="A109" s="63">
        <v>97</v>
      </c>
      <c r="B109" s="231" t="s">
        <v>1108</v>
      </c>
      <c r="C109" s="231" t="s">
        <v>742</v>
      </c>
      <c r="D109" s="231" t="s">
        <v>496</v>
      </c>
      <c r="E109" s="231" t="s">
        <v>918</v>
      </c>
      <c r="F109" s="231" t="s">
        <v>704</v>
      </c>
      <c r="G109" s="231" t="s">
        <v>918</v>
      </c>
      <c r="H109" s="231" t="s">
        <v>917</v>
      </c>
      <c r="I109" s="231" t="s">
        <v>630</v>
      </c>
      <c r="J109" s="7" t="s">
        <v>1581</v>
      </c>
      <c r="K109" s="232">
        <v>0</v>
      </c>
      <c r="L109" s="232">
        <v>2000</v>
      </c>
      <c r="M109" s="232">
        <v>2000</v>
      </c>
      <c r="N109" s="133">
        <f t="shared" si="6"/>
        <v>1</v>
      </c>
      <c r="O109" s="233"/>
    </row>
    <row r="110" spans="1:15" ht="52.5">
      <c r="A110" s="63">
        <v>98</v>
      </c>
      <c r="B110" s="231" t="s">
        <v>915</v>
      </c>
      <c r="C110" s="231" t="s">
        <v>742</v>
      </c>
      <c r="D110" s="231" t="s">
        <v>496</v>
      </c>
      <c r="E110" s="231" t="s">
        <v>918</v>
      </c>
      <c r="F110" s="231" t="s">
        <v>720</v>
      </c>
      <c r="G110" s="231" t="s">
        <v>918</v>
      </c>
      <c r="H110" s="231" t="s">
        <v>917</v>
      </c>
      <c r="I110" s="231" t="s">
        <v>630</v>
      </c>
      <c r="J110" s="7" t="s">
        <v>1372</v>
      </c>
      <c r="K110" s="232">
        <f>K111</f>
        <v>2000</v>
      </c>
      <c r="L110" s="232">
        <f>L111</f>
        <v>159870</v>
      </c>
      <c r="M110" s="232">
        <f>M111</f>
        <v>159870.09</v>
      </c>
      <c r="N110" s="133">
        <f t="shared" si="6"/>
        <v>1.000000562957403</v>
      </c>
      <c r="O110" s="233"/>
    </row>
    <row r="111" spans="1:15" ht="66">
      <c r="A111" s="63">
        <v>99</v>
      </c>
      <c r="B111" s="231" t="s">
        <v>915</v>
      </c>
      <c r="C111" s="231" t="s">
        <v>742</v>
      </c>
      <c r="D111" s="231" t="s">
        <v>496</v>
      </c>
      <c r="E111" s="231" t="s">
        <v>918</v>
      </c>
      <c r="F111" s="231" t="s">
        <v>522</v>
      </c>
      <c r="G111" s="231" t="s">
        <v>918</v>
      </c>
      <c r="H111" s="231" t="s">
        <v>917</v>
      </c>
      <c r="I111" s="231" t="s">
        <v>630</v>
      </c>
      <c r="J111" s="7" t="s">
        <v>1373</v>
      </c>
      <c r="K111" s="232">
        <f>K113+K112</f>
        <v>2000</v>
      </c>
      <c r="L111" s="232">
        <f>L113+L112</f>
        <v>159870</v>
      </c>
      <c r="M111" s="232">
        <f>M113+M112</f>
        <v>159870.09</v>
      </c>
      <c r="N111" s="133">
        <f t="shared" si="6"/>
        <v>1.000000562957403</v>
      </c>
      <c r="O111" s="233"/>
    </row>
    <row r="112" spans="1:15" ht="66">
      <c r="A112" s="63">
        <v>100</v>
      </c>
      <c r="B112" s="231" t="s">
        <v>1368</v>
      </c>
      <c r="C112" s="231" t="s">
        <v>742</v>
      </c>
      <c r="D112" s="231" t="s">
        <v>496</v>
      </c>
      <c r="E112" s="231" t="s">
        <v>918</v>
      </c>
      <c r="F112" s="231" t="s">
        <v>522</v>
      </c>
      <c r="G112" s="231" t="s">
        <v>918</v>
      </c>
      <c r="H112" s="231" t="s">
        <v>917</v>
      </c>
      <c r="I112" s="231" t="s">
        <v>630</v>
      </c>
      <c r="J112" s="7" t="s">
        <v>1373</v>
      </c>
      <c r="K112" s="232">
        <v>2000</v>
      </c>
      <c r="L112" s="232">
        <v>1750</v>
      </c>
      <c r="M112" s="232">
        <v>1750</v>
      </c>
      <c r="N112" s="133">
        <f>M112/L112</f>
        <v>1</v>
      </c>
      <c r="O112" s="233"/>
    </row>
    <row r="113" spans="1:15" ht="66">
      <c r="A113" s="63">
        <v>101</v>
      </c>
      <c r="B113" s="231" t="s">
        <v>1108</v>
      </c>
      <c r="C113" s="231" t="s">
        <v>742</v>
      </c>
      <c r="D113" s="231" t="s">
        <v>496</v>
      </c>
      <c r="E113" s="231" t="s">
        <v>918</v>
      </c>
      <c r="F113" s="231" t="s">
        <v>522</v>
      </c>
      <c r="G113" s="231" t="s">
        <v>918</v>
      </c>
      <c r="H113" s="231" t="s">
        <v>917</v>
      </c>
      <c r="I113" s="231" t="s">
        <v>630</v>
      </c>
      <c r="J113" s="7" t="s">
        <v>1373</v>
      </c>
      <c r="K113" s="232">
        <v>0</v>
      </c>
      <c r="L113" s="232">
        <v>158120</v>
      </c>
      <c r="M113" s="232">
        <v>158120.09</v>
      </c>
      <c r="N113" s="133">
        <f t="shared" si="6"/>
        <v>1.0000005691879585</v>
      </c>
      <c r="O113" s="233"/>
    </row>
    <row r="114" spans="1:15" ht="52.5">
      <c r="A114" s="63">
        <v>102</v>
      </c>
      <c r="B114" s="231" t="s">
        <v>915</v>
      </c>
      <c r="C114" s="231" t="s">
        <v>742</v>
      </c>
      <c r="D114" s="231" t="s">
        <v>496</v>
      </c>
      <c r="E114" s="231" t="s">
        <v>918</v>
      </c>
      <c r="F114" s="231" t="s">
        <v>147</v>
      </c>
      <c r="G114" s="231" t="s">
        <v>918</v>
      </c>
      <c r="H114" s="231" t="s">
        <v>917</v>
      </c>
      <c r="I114" s="231" t="s">
        <v>630</v>
      </c>
      <c r="J114" s="7" t="s">
        <v>1280</v>
      </c>
      <c r="K114" s="232">
        <f>K115</f>
        <v>5000</v>
      </c>
      <c r="L114" s="232">
        <f>L115</f>
        <v>123015</v>
      </c>
      <c r="M114" s="232">
        <f>M115</f>
        <v>123013.92</v>
      </c>
      <c r="N114" s="133">
        <f t="shared" si="6"/>
        <v>0.9999912205828557</v>
      </c>
      <c r="O114" s="233"/>
    </row>
    <row r="115" spans="1:15" ht="78.75">
      <c r="A115" s="63">
        <v>103</v>
      </c>
      <c r="B115" s="231" t="s">
        <v>915</v>
      </c>
      <c r="C115" s="231" t="s">
        <v>742</v>
      </c>
      <c r="D115" s="231" t="s">
        <v>496</v>
      </c>
      <c r="E115" s="231" t="s">
        <v>918</v>
      </c>
      <c r="F115" s="231" t="s">
        <v>531</v>
      </c>
      <c r="G115" s="231" t="s">
        <v>918</v>
      </c>
      <c r="H115" s="231" t="s">
        <v>917</v>
      </c>
      <c r="I115" s="231" t="s">
        <v>630</v>
      </c>
      <c r="J115" s="7" t="s">
        <v>1739</v>
      </c>
      <c r="K115" s="232">
        <f>K116+K118+K117</f>
        <v>5000</v>
      </c>
      <c r="L115" s="232">
        <f>L116+L118+L117</f>
        <v>123015</v>
      </c>
      <c r="M115" s="232">
        <f>M116+M118+M117</f>
        <v>123013.92</v>
      </c>
      <c r="N115" s="133">
        <f t="shared" si="6"/>
        <v>0.9999912205828557</v>
      </c>
      <c r="O115" s="233"/>
    </row>
    <row r="116" spans="1:15" ht="78.75">
      <c r="A116" s="63">
        <v>104</v>
      </c>
      <c r="B116" s="231" t="s">
        <v>1368</v>
      </c>
      <c r="C116" s="231" t="s">
        <v>742</v>
      </c>
      <c r="D116" s="231" t="s">
        <v>496</v>
      </c>
      <c r="E116" s="231" t="s">
        <v>918</v>
      </c>
      <c r="F116" s="231" t="s">
        <v>531</v>
      </c>
      <c r="G116" s="231" t="s">
        <v>918</v>
      </c>
      <c r="H116" s="231" t="s">
        <v>917</v>
      </c>
      <c r="I116" s="231" t="s">
        <v>630</v>
      </c>
      <c r="J116" s="7" t="s">
        <v>1739</v>
      </c>
      <c r="K116" s="232">
        <v>5000</v>
      </c>
      <c r="L116" s="232">
        <v>1887</v>
      </c>
      <c r="M116" s="232">
        <v>1886.58</v>
      </c>
      <c r="N116" s="133">
        <f t="shared" si="6"/>
        <v>0.9997774244833068</v>
      </c>
      <c r="O116" s="233"/>
    </row>
    <row r="117" spans="1:15" ht="78.75">
      <c r="A117" s="63">
        <v>105</v>
      </c>
      <c r="B117" s="231" t="s">
        <v>168</v>
      </c>
      <c r="C117" s="231" t="s">
        <v>742</v>
      </c>
      <c r="D117" s="231" t="s">
        <v>496</v>
      </c>
      <c r="E117" s="231" t="s">
        <v>918</v>
      </c>
      <c r="F117" s="231" t="s">
        <v>531</v>
      </c>
      <c r="G117" s="231" t="s">
        <v>918</v>
      </c>
      <c r="H117" s="231" t="s">
        <v>917</v>
      </c>
      <c r="I117" s="231" t="s">
        <v>630</v>
      </c>
      <c r="J117" s="7" t="s">
        <v>1739</v>
      </c>
      <c r="K117" s="232">
        <v>0</v>
      </c>
      <c r="L117" s="232">
        <v>7500</v>
      </c>
      <c r="M117" s="232">
        <v>7500</v>
      </c>
      <c r="N117" s="133">
        <f>M117/L117</f>
        <v>1</v>
      </c>
      <c r="O117" s="233"/>
    </row>
    <row r="118" spans="1:15" ht="78.75">
      <c r="A118" s="63">
        <v>106</v>
      </c>
      <c r="B118" s="231" t="s">
        <v>1108</v>
      </c>
      <c r="C118" s="231" t="s">
        <v>742</v>
      </c>
      <c r="D118" s="231" t="s">
        <v>496</v>
      </c>
      <c r="E118" s="231" t="s">
        <v>918</v>
      </c>
      <c r="F118" s="231" t="s">
        <v>531</v>
      </c>
      <c r="G118" s="231" t="s">
        <v>918</v>
      </c>
      <c r="H118" s="231" t="s">
        <v>917</v>
      </c>
      <c r="I118" s="231" t="s">
        <v>630</v>
      </c>
      <c r="J118" s="7" t="s">
        <v>1739</v>
      </c>
      <c r="K118" s="232">
        <v>0</v>
      </c>
      <c r="L118" s="232">
        <v>113628</v>
      </c>
      <c r="M118" s="232">
        <v>113627.34</v>
      </c>
      <c r="N118" s="133">
        <f t="shared" si="6"/>
        <v>0.9999941915724997</v>
      </c>
      <c r="O118" s="233"/>
    </row>
    <row r="119" spans="1:15" ht="39">
      <c r="A119" s="63">
        <v>107</v>
      </c>
      <c r="B119" s="231" t="s">
        <v>915</v>
      </c>
      <c r="C119" s="231" t="s">
        <v>742</v>
      </c>
      <c r="D119" s="231" t="s">
        <v>496</v>
      </c>
      <c r="E119" s="231" t="s">
        <v>922</v>
      </c>
      <c r="F119" s="231" t="s">
        <v>915</v>
      </c>
      <c r="G119" s="231" t="s">
        <v>922</v>
      </c>
      <c r="H119" s="231" t="s">
        <v>917</v>
      </c>
      <c r="I119" s="231" t="s">
        <v>630</v>
      </c>
      <c r="J119" s="7" t="s">
        <v>1953</v>
      </c>
      <c r="K119" s="232">
        <f aca="true" t="shared" si="13" ref="K119:M120">K120</f>
        <v>1000</v>
      </c>
      <c r="L119" s="232">
        <f t="shared" si="13"/>
        <v>0</v>
      </c>
      <c r="M119" s="232">
        <f t="shared" si="13"/>
        <v>0</v>
      </c>
      <c r="N119" s="133"/>
      <c r="O119" s="233"/>
    </row>
    <row r="120" spans="1:15" ht="66">
      <c r="A120" s="63">
        <v>108</v>
      </c>
      <c r="B120" s="231" t="s">
        <v>915</v>
      </c>
      <c r="C120" s="231" t="s">
        <v>742</v>
      </c>
      <c r="D120" s="231" t="s">
        <v>496</v>
      </c>
      <c r="E120" s="231" t="s">
        <v>922</v>
      </c>
      <c r="F120" s="231" t="s">
        <v>920</v>
      </c>
      <c r="G120" s="231" t="s">
        <v>922</v>
      </c>
      <c r="H120" s="231" t="s">
        <v>917</v>
      </c>
      <c r="I120" s="231" t="s">
        <v>630</v>
      </c>
      <c r="J120" s="7" t="s">
        <v>1833</v>
      </c>
      <c r="K120" s="232">
        <f t="shared" si="13"/>
        <v>1000</v>
      </c>
      <c r="L120" s="232">
        <f t="shared" si="13"/>
        <v>0</v>
      </c>
      <c r="M120" s="232">
        <f t="shared" si="13"/>
        <v>0</v>
      </c>
      <c r="N120" s="133"/>
      <c r="O120" s="233"/>
    </row>
    <row r="121" spans="1:15" ht="52.5">
      <c r="A121" s="63">
        <v>109</v>
      </c>
      <c r="B121" s="231" t="s">
        <v>1368</v>
      </c>
      <c r="C121" s="231" t="s">
        <v>742</v>
      </c>
      <c r="D121" s="231" t="s">
        <v>496</v>
      </c>
      <c r="E121" s="231" t="s">
        <v>922</v>
      </c>
      <c r="F121" s="231" t="s">
        <v>920</v>
      </c>
      <c r="G121" s="231" t="s">
        <v>922</v>
      </c>
      <c r="H121" s="231" t="s">
        <v>917</v>
      </c>
      <c r="I121" s="231" t="s">
        <v>630</v>
      </c>
      <c r="J121" s="7" t="s">
        <v>1954</v>
      </c>
      <c r="K121" s="232">
        <v>1000</v>
      </c>
      <c r="L121" s="232">
        <v>0</v>
      </c>
      <c r="M121" s="232">
        <v>0</v>
      </c>
      <c r="N121" s="133"/>
      <c r="O121" s="233"/>
    </row>
    <row r="122" spans="1:15" ht="78.75">
      <c r="A122" s="63">
        <v>110</v>
      </c>
      <c r="B122" s="231" t="s">
        <v>915</v>
      </c>
      <c r="C122" s="231" t="s">
        <v>742</v>
      </c>
      <c r="D122" s="231" t="s">
        <v>496</v>
      </c>
      <c r="E122" s="231" t="s">
        <v>1584</v>
      </c>
      <c r="F122" s="231" t="s">
        <v>915</v>
      </c>
      <c r="G122" s="231" t="s">
        <v>916</v>
      </c>
      <c r="H122" s="231" t="s">
        <v>917</v>
      </c>
      <c r="I122" s="231" t="s">
        <v>630</v>
      </c>
      <c r="J122" s="235" t="s">
        <v>1740</v>
      </c>
      <c r="K122" s="232">
        <f>K123</f>
        <v>0</v>
      </c>
      <c r="L122" s="232">
        <f>L123</f>
        <v>71041.91</v>
      </c>
      <c r="M122" s="232">
        <f>M123</f>
        <v>72204.23999999999</v>
      </c>
      <c r="N122" s="133">
        <f t="shared" si="6"/>
        <v>1.016361187361094</v>
      </c>
      <c r="O122" s="233"/>
    </row>
    <row r="123" spans="1:15" ht="78.75">
      <c r="A123" s="63">
        <v>111</v>
      </c>
      <c r="B123" s="231" t="s">
        <v>915</v>
      </c>
      <c r="C123" s="231" t="s">
        <v>742</v>
      </c>
      <c r="D123" s="231" t="s">
        <v>496</v>
      </c>
      <c r="E123" s="231" t="s">
        <v>1584</v>
      </c>
      <c r="F123" s="231" t="s">
        <v>920</v>
      </c>
      <c r="G123" s="231" t="s">
        <v>931</v>
      </c>
      <c r="H123" s="231" t="s">
        <v>917</v>
      </c>
      <c r="I123" s="231" t="s">
        <v>630</v>
      </c>
      <c r="J123" s="7" t="s">
        <v>1741</v>
      </c>
      <c r="K123" s="232">
        <f>K124+K125</f>
        <v>0</v>
      </c>
      <c r="L123" s="232">
        <f>L124+L125</f>
        <v>71041.91</v>
      </c>
      <c r="M123" s="232">
        <f>M124+M125</f>
        <v>72204.23999999999</v>
      </c>
      <c r="N123" s="133">
        <f t="shared" si="6"/>
        <v>1.016361187361094</v>
      </c>
      <c r="O123" s="233"/>
    </row>
    <row r="124" spans="1:15" ht="78.75">
      <c r="A124" s="63">
        <v>112</v>
      </c>
      <c r="B124" s="231" t="s">
        <v>743</v>
      </c>
      <c r="C124" s="231" t="s">
        <v>742</v>
      </c>
      <c r="D124" s="231" t="s">
        <v>496</v>
      </c>
      <c r="E124" s="231" t="s">
        <v>1584</v>
      </c>
      <c r="F124" s="231" t="s">
        <v>920</v>
      </c>
      <c r="G124" s="231" t="s">
        <v>931</v>
      </c>
      <c r="H124" s="231" t="s">
        <v>917</v>
      </c>
      <c r="I124" s="231" t="s">
        <v>630</v>
      </c>
      <c r="J124" s="7" t="s">
        <v>1741</v>
      </c>
      <c r="K124" s="232">
        <v>0</v>
      </c>
      <c r="L124" s="232">
        <v>28013.11</v>
      </c>
      <c r="M124" s="232">
        <v>28013.11</v>
      </c>
      <c r="N124" s="133">
        <f t="shared" si="6"/>
        <v>1</v>
      </c>
      <c r="O124" s="233"/>
    </row>
    <row r="125" spans="1:15" ht="78.75">
      <c r="A125" s="63">
        <v>113</v>
      </c>
      <c r="B125" s="231" t="s">
        <v>835</v>
      </c>
      <c r="C125" s="231" t="s">
        <v>742</v>
      </c>
      <c r="D125" s="231" t="s">
        <v>496</v>
      </c>
      <c r="E125" s="231" t="s">
        <v>1584</v>
      </c>
      <c r="F125" s="231" t="s">
        <v>920</v>
      </c>
      <c r="G125" s="231" t="s">
        <v>931</v>
      </c>
      <c r="H125" s="231" t="s">
        <v>917</v>
      </c>
      <c r="I125" s="231" t="s">
        <v>630</v>
      </c>
      <c r="J125" s="7" t="s">
        <v>1741</v>
      </c>
      <c r="K125" s="232">
        <v>0</v>
      </c>
      <c r="L125" s="232">
        <v>43028.8</v>
      </c>
      <c r="M125" s="232">
        <v>44191.13</v>
      </c>
      <c r="N125" s="133">
        <f>M125/L125</f>
        <v>1.0270128379132115</v>
      </c>
      <c r="O125" s="233"/>
    </row>
    <row r="126" spans="1:15" ht="39">
      <c r="A126" s="63">
        <v>114</v>
      </c>
      <c r="B126" s="231" t="s">
        <v>915</v>
      </c>
      <c r="C126" s="231" t="s">
        <v>742</v>
      </c>
      <c r="D126" s="231" t="s">
        <v>496</v>
      </c>
      <c r="E126" s="231" t="s">
        <v>491</v>
      </c>
      <c r="F126" s="231" t="s">
        <v>915</v>
      </c>
      <c r="G126" s="231" t="s">
        <v>916</v>
      </c>
      <c r="H126" s="231" t="s">
        <v>917</v>
      </c>
      <c r="I126" s="231" t="s">
        <v>630</v>
      </c>
      <c r="J126" s="7" t="s">
        <v>1742</v>
      </c>
      <c r="K126" s="232">
        <f>K127</f>
        <v>760</v>
      </c>
      <c r="L126" s="232">
        <f>L127</f>
        <v>79618</v>
      </c>
      <c r="M126" s="232">
        <f>M127</f>
        <v>79796.95</v>
      </c>
      <c r="N126" s="133">
        <f t="shared" si="6"/>
        <v>1.0022476073249766</v>
      </c>
      <c r="O126" s="233"/>
    </row>
    <row r="127" spans="1:15" ht="66">
      <c r="A127" s="63">
        <v>115</v>
      </c>
      <c r="B127" s="231" t="s">
        <v>915</v>
      </c>
      <c r="C127" s="231" t="s">
        <v>742</v>
      </c>
      <c r="D127" s="231" t="s">
        <v>496</v>
      </c>
      <c r="E127" s="231" t="s">
        <v>491</v>
      </c>
      <c r="F127" s="231" t="s">
        <v>372</v>
      </c>
      <c r="G127" s="231" t="s">
        <v>916</v>
      </c>
      <c r="H127" s="231" t="s">
        <v>917</v>
      </c>
      <c r="I127" s="231" t="s">
        <v>630</v>
      </c>
      <c r="J127" s="7" t="s">
        <v>1743</v>
      </c>
      <c r="K127" s="232">
        <f>K128+K131</f>
        <v>760</v>
      </c>
      <c r="L127" s="232">
        <f>L128+L131</f>
        <v>79618</v>
      </c>
      <c r="M127" s="232">
        <f>M128+M131</f>
        <v>79796.95</v>
      </c>
      <c r="N127" s="133">
        <f t="shared" si="6"/>
        <v>1.0022476073249766</v>
      </c>
      <c r="O127" s="233"/>
    </row>
    <row r="128" spans="1:15" ht="66">
      <c r="A128" s="63">
        <v>116</v>
      </c>
      <c r="B128" s="231" t="s">
        <v>915</v>
      </c>
      <c r="C128" s="231" t="s">
        <v>742</v>
      </c>
      <c r="D128" s="231" t="s">
        <v>496</v>
      </c>
      <c r="E128" s="231" t="s">
        <v>491</v>
      </c>
      <c r="F128" s="231" t="s">
        <v>289</v>
      </c>
      <c r="G128" s="231" t="s">
        <v>918</v>
      </c>
      <c r="H128" s="231" t="s">
        <v>917</v>
      </c>
      <c r="I128" s="231" t="s">
        <v>630</v>
      </c>
      <c r="J128" s="7" t="s">
        <v>1744</v>
      </c>
      <c r="K128" s="232">
        <f>K129+K130</f>
        <v>760</v>
      </c>
      <c r="L128" s="232">
        <f>L129+L130</f>
        <v>78943</v>
      </c>
      <c r="M128" s="232">
        <f>M129+M130</f>
        <v>79121.95</v>
      </c>
      <c r="N128" s="133">
        <f t="shared" si="6"/>
        <v>1.0022668254310072</v>
      </c>
      <c r="O128" s="233"/>
    </row>
    <row r="129" spans="1:15" ht="66">
      <c r="A129" s="63">
        <v>117</v>
      </c>
      <c r="B129" s="231" t="s">
        <v>743</v>
      </c>
      <c r="C129" s="231" t="s">
        <v>742</v>
      </c>
      <c r="D129" s="231" t="s">
        <v>496</v>
      </c>
      <c r="E129" s="231" t="s">
        <v>491</v>
      </c>
      <c r="F129" s="231" t="s">
        <v>289</v>
      </c>
      <c r="G129" s="231" t="s">
        <v>918</v>
      </c>
      <c r="H129" s="231" t="s">
        <v>917</v>
      </c>
      <c r="I129" s="231" t="s">
        <v>630</v>
      </c>
      <c r="J129" s="7" t="s">
        <v>1744</v>
      </c>
      <c r="K129" s="232">
        <v>760</v>
      </c>
      <c r="L129" s="236">
        <v>10660</v>
      </c>
      <c r="M129" s="236">
        <v>10793.53</v>
      </c>
      <c r="N129" s="133">
        <f t="shared" si="6"/>
        <v>1.0125262664165104</v>
      </c>
      <c r="O129" s="233"/>
    </row>
    <row r="130" spans="1:15" ht="66">
      <c r="A130" s="63">
        <v>118</v>
      </c>
      <c r="B130" s="231" t="s">
        <v>718</v>
      </c>
      <c r="C130" s="231" t="s">
        <v>742</v>
      </c>
      <c r="D130" s="231" t="s">
        <v>496</v>
      </c>
      <c r="E130" s="231" t="s">
        <v>491</v>
      </c>
      <c r="F130" s="231" t="s">
        <v>289</v>
      </c>
      <c r="G130" s="231" t="s">
        <v>918</v>
      </c>
      <c r="H130" s="231" t="s">
        <v>917</v>
      </c>
      <c r="I130" s="231" t="s">
        <v>630</v>
      </c>
      <c r="J130" s="7" t="s">
        <v>1744</v>
      </c>
      <c r="K130" s="232">
        <v>0</v>
      </c>
      <c r="L130" s="232">
        <v>68283</v>
      </c>
      <c r="M130" s="232">
        <v>68328.42</v>
      </c>
      <c r="N130" s="133">
        <f t="shared" si="6"/>
        <v>1.000665172883441</v>
      </c>
      <c r="O130" s="233"/>
    </row>
    <row r="131" spans="1:15" ht="66">
      <c r="A131" s="63">
        <v>119</v>
      </c>
      <c r="B131" s="231" t="s">
        <v>915</v>
      </c>
      <c r="C131" s="231" t="s">
        <v>742</v>
      </c>
      <c r="D131" s="231" t="s">
        <v>496</v>
      </c>
      <c r="E131" s="231" t="s">
        <v>491</v>
      </c>
      <c r="F131" s="231" t="s">
        <v>649</v>
      </c>
      <c r="G131" s="231" t="s">
        <v>918</v>
      </c>
      <c r="H131" s="231" t="s">
        <v>917</v>
      </c>
      <c r="I131" s="231" t="s">
        <v>630</v>
      </c>
      <c r="J131" s="7" t="s">
        <v>1745</v>
      </c>
      <c r="K131" s="236">
        <f>K132</f>
        <v>0</v>
      </c>
      <c r="L131" s="236">
        <f>L132</f>
        <v>675</v>
      </c>
      <c r="M131" s="236">
        <f>M132</f>
        <v>675</v>
      </c>
      <c r="N131" s="133">
        <f t="shared" si="6"/>
        <v>1</v>
      </c>
      <c r="O131" s="233"/>
    </row>
    <row r="132" spans="1:15" ht="66">
      <c r="A132" s="63">
        <v>120</v>
      </c>
      <c r="B132" s="231" t="s">
        <v>712</v>
      </c>
      <c r="C132" s="231" t="s">
        <v>742</v>
      </c>
      <c r="D132" s="231" t="s">
        <v>496</v>
      </c>
      <c r="E132" s="231" t="s">
        <v>491</v>
      </c>
      <c r="F132" s="231" t="s">
        <v>649</v>
      </c>
      <c r="G132" s="231" t="s">
        <v>918</v>
      </c>
      <c r="H132" s="231" t="s">
        <v>917</v>
      </c>
      <c r="I132" s="231" t="s">
        <v>630</v>
      </c>
      <c r="J132" s="7" t="s">
        <v>1745</v>
      </c>
      <c r="K132" s="232">
        <v>0</v>
      </c>
      <c r="L132" s="232">
        <v>675</v>
      </c>
      <c r="M132" s="232">
        <v>675</v>
      </c>
      <c r="N132" s="133">
        <f t="shared" si="6"/>
        <v>1</v>
      </c>
      <c r="O132" s="233"/>
    </row>
    <row r="133" spans="1:15" ht="12.75">
      <c r="A133" s="63">
        <v>121</v>
      </c>
      <c r="B133" s="231" t="s">
        <v>915</v>
      </c>
      <c r="C133" s="231" t="s">
        <v>742</v>
      </c>
      <c r="D133" s="231" t="s">
        <v>496</v>
      </c>
      <c r="E133" s="231" t="s">
        <v>492</v>
      </c>
      <c r="F133" s="231" t="s">
        <v>915</v>
      </c>
      <c r="G133" s="231" t="s">
        <v>918</v>
      </c>
      <c r="H133" s="231" t="s">
        <v>917</v>
      </c>
      <c r="I133" s="231" t="s">
        <v>630</v>
      </c>
      <c r="J133" s="7" t="s">
        <v>1746</v>
      </c>
      <c r="K133" s="237">
        <f>K134</f>
        <v>0</v>
      </c>
      <c r="L133" s="237">
        <f>L134</f>
        <v>304650</v>
      </c>
      <c r="M133" s="237">
        <f>M134</f>
        <v>304650</v>
      </c>
      <c r="N133" s="133">
        <f t="shared" si="6"/>
        <v>1</v>
      </c>
      <c r="O133" s="233"/>
    </row>
    <row r="134" spans="1:15" ht="78.75">
      <c r="A134" s="63">
        <v>122</v>
      </c>
      <c r="B134" s="231" t="s">
        <v>915</v>
      </c>
      <c r="C134" s="231" t="s">
        <v>742</v>
      </c>
      <c r="D134" s="231" t="s">
        <v>496</v>
      </c>
      <c r="E134" s="231" t="s">
        <v>492</v>
      </c>
      <c r="F134" s="231" t="s">
        <v>946</v>
      </c>
      <c r="G134" s="231" t="s">
        <v>918</v>
      </c>
      <c r="H134" s="231" t="s">
        <v>917</v>
      </c>
      <c r="I134" s="231" t="s">
        <v>630</v>
      </c>
      <c r="J134" s="7" t="s">
        <v>1747</v>
      </c>
      <c r="K134" s="232">
        <f>K135+K136</f>
        <v>0</v>
      </c>
      <c r="L134" s="232">
        <f>L135+L136</f>
        <v>304650</v>
      </c>
      <c r="M134" s="232">
        <f>M135+M136</f>
        <v>304650</v>
      </c>
      <c r="N134" s="133">
        <f t="shared" si="6"/>
        <v>1</v>
      </c>
      <c r="O134" s="233"/>
    </row>
    <row r="135" spans="1:15" ht="78.75">
      <c r="A135" s="63">
        <v>123</v>
      </c>
      <c r="B135" s="231" t="s">
        <v>1586</v>
      </c>
      <c r="C135" s="231" t="s">
        <v>742</v>
      </c>
      <c r="D135" s="231" t="s">
        <v>496</v>
      </c>
      <c r="E135" s="231" t="s">
        <v>492</v>
      </c>
      <c r="F135" s="231" t="s">
        <v>946</v>
      </c>
      <c r="G135" s="231" t="s">
        <v>918</v>
      </c>
      <c r="H135" s="231" t="s">
        <v>917</v>
      </c>
      <c r="I135" s="231" t="s">
        <v>630</v>
      </c>
      <c r="J135" s="7" t="s">
        <v>1747</v>
      </c>
      <c r="K135" s="232">
        <v>0</v>
      </c>
      <c r="L135" s="232">
        <v>46650</v>
      </c>
      <c r="M135" s="232">
        <v>46650</v>
      </c>
      <c r="N135" s="133">
        <f t="shared" si="6"/>
        <v>1</v>
      </c>
      <c r="O135" s="233"/>
    </row>
    <row r="136" spans="1:15" ht="78.75">
      <c r="A136" s="63">
        <v>124</v>
      </c>
      <c r="B136" s="231" t="s">
        <v>1840</v>
      </c>
      <c r="C136" s="231" t="s">
        <v>742</v>
      </c>
      <c r="D136" s="231" t="s">
        <v>496</v>
      </c>
      <c r="E136" s="231" t="s">
        <v>492</v>
      </c>
      <c r="F136" s="231" t="s">
        <v>946</v>
      </c>
      <c r="G136" s="231" t="s">
        <v>918</v>
      </c>
      <c r="H136" s="231" t="s">
        <v>917</v>
      </c>
      <c r="I136" s="231" t="s">
        <v>630</v>
      </c>
      <c r="J136" s="7" t="s">
        <v>1747</v>
      </c>
      <c r="K136" s="232">
        <v>0</v>
      </c>
      <c r="L136" s="232">
        <v>258000</v>
      </c>
      <c r="M136" s="232">
        <v>258000</v>
      </c>
      <c r="N136" s="133">
        <f>M136/L136</f>
        <v>1</v>
      </c>
      <c r="O136" s="233"/>
    </row>
    <row r="137" spans="1:15" ht="12.75">
      <c r="A137" s="63">
        <v>125</v>
      </c>
      <c r="B137" s="231" t="s">
        <v>915</v>
      </c>
      <c r="C137" s="231" t="s">
        <v>745</v>
      </c>
      <c r="D137" s="231" t="s">
        <v>916</v>
      </c>
      <c r="E137" s="231" t="s">
        <v>916</v>
      </c>
      <c r="F137" s="231" t="s">
        <v>915</v>
      </c>
      <c r="G137" s="231" t="s">
        <v>916</v>
      </c>
      <c r="H137" s="231" t="s">
        <v>917</v>
      </c>
      <c r="I137" s="231" t="s">
        <v>915</v>
      </c>
      <c r="J137" s="7" t="s">
        <v>947</v>
      </c>
      <c r="K137" s="232">
        <f>K138</f>
        <v>635798233</v>
      </c>
      <c r="L137" s="232">
        <f>L138</f>
        <v>745092924.68</v>
      </c>
      <c r="M137" s="232">
        <f>M138</f>
        <v>740135360.51</v>
      </c>
      <c r="N137" s="133">
        <f t="shared" si="6"/>
        <v>0.9933463813629299</v>
      </c>
      <c r="O137" s="233"/>
    </row>
    <row r="138" spans="1:15" ht="26.25">
      <c r="A138" s="63">
        <v>126</v>
      </c>
      <c r="B138" s="231" t="s">
        <v>915</v>
      </c>
      <c r="C138" s="231" t="s">
        <v>745</v>
      </c>
      <c r="D138" s="231" t="s">
        <v>922</v>
      </c>
      <c r="E138" s="231" t="s">
        <v>916</v>
      </c>
      <c r="F138" s="231" t="s">
        <v>915</v>
      </c>
      <c r="G138" s="231" t="s">
        <v>916</v>
      </c>
      <c r="H138" s="231" t="s">
        <v>917</v>
      </c>
      <c r="I138" s="231" t="s">
        <v>915</v>
      </c>
      <c r="J138" s="7" t="s">
        <v>521</v>
      </c>
      <c r="K138" s="232">
        <f>K139+K148+K184+K212+K255</f>
        <v>635798233</v>
      </c>
      <c r="L138" s="232">
        <f>L139+L148+L184+L212+L255</f>
        <v>745092924.68</v>
      </c>
      <c r="M138" s="232">
        <f>M139+M148+M184+M212+M255</f>
        <v>740135360.51</v>
      </c>
      <c r="N138" s="133">
        <f t="shared" si="6"/>
        <v>0.9933463813629299</v>
      </c>
      <c r="O138" s="233"/>
    </row>
    <row r="139" spans="1:15" ht="12.75">
      <c r="A139" s="63">
        <v>127</v>
      </c>
      <c r="B139" s="231" t="s">
        <v>836</v>
      </c>
      <c r="C139" s="231" t="s">
        <v>745</v>
      </c>
      <c r="D139" s="231" t="s">
        <v>922</v>
      </c>
      <c r="E139" s="231" t="s">
        <v>491</v>
      </c>
      <c r="F139" s="231" t="s">
        <v>915</v>
      </c>
      <c r="G139" s="231" t="s">
        <v>916</v>
      </c>
      <c r="H139" s="231" t="s">
        <v>917</v>
      </c>
      <c r="I139" s="231" t="s">
        <v>686</v>
      </c>
      <c r="J139" s="7" t="s">
        <v>948</v>
      </c>
      <c r="K139" s="232">
        <f>K140+K143+K144</f>
        <v>347222900</v>
      </c>
      <c r="L139" s="232">
        <f>L140+L143+L144</f>
        <v>359502000</v>
      </c>
      <c r="M139" s="232">
        <f>M140+M143+M144</f>
        <v>359502000</v>
      </c>
      <c r="N139" s="133">
        <f t="shared" si="6"/>
        <v>1</v>
      </c>
      <c r="O139" s="233"/>
    </row>
    <row r="140" spans="1:15" ht="12.75">
      <c r="A140" s="63">
        <v>128</v>
      </c>
      <c r="B140" s="231" t="s">
        <v>836</v>
      </c>
      <c r="C140" s="231" t="s">
        <v>745</v>
      </c>
      <c r="D140" s="231" t="s">
        <v>922</v>
      </c>
      <c r="E140" s="231" t="s">
        <v>495</v>
      </c>
      <c r="F140" s="231" t="s">
        <v>949</v>
      </c>
      <c r="G140" s="231" t="s">
        <v>916</v>
      </c>
      <c r="H140" s="231" t="s">
        <v>917</v>
      </c>
      <c r="I140" s="231" t="s">
        <v>686</v>
      </c>
      <c r="J140" s="7" t="s">
        <v>950</v>
      </c>
      <c r="K140" s="232">
        <f>K141</f>
        <v>173970400</v>
      </c>
      <c r="L140" s="232">
        <f>L141</f>
        <v>173970400</v>
      </c>
      <c r="M140" s="232">
        <f>M141</f>
        <v>173970400</v>
      </c>
      <c r="N140" s="133">
        <f t="shared" si="6"/>
        <v>1</v>
      </c>
      <c r="O140" s="233"/>
    </row>
    <row r="141" spans="1:15" ht="26.25">
      <c r="A141" s="63">
        <v>129</v>
      </c>
      <c r="B141" s="231" t="s">
        <v>836</v>
      </c>
      <c r="C141" s="231" t="s">
        <v>745</v>
      </c>
      <c r="D141" s="231" t="s">
        <v>922</v>
      </c>
      <c r="E141" s="231" t="s">
        <v>495</v>
      </c>
      <c r="F141" s="231" t="s">
        <v>949</v>
      </c>
      <c r="G141" s="231" t="s">
        <v>931</v>
      </c>
      <c r="H141" s="231" t="s">
        <v>917</v>
      </c>
      <c r="I141" s="231" t="s">
        <v>686</v>
      </c>
      <c r="J141" s="7" t="s">
        <v>1282</v>
      </c>
      <c r="K141" s="232">
        <v>173970400</v>
      </c>
      <c r="L141" s="232">
        <v>173970400</v>
      </c>
      <c r="M141" s="232">
        <v>173970400</v>
      </c>
      <c r="N141" s="133">
        <f t="shared" si="6"/>
        <v>1</v>
      </c>
      <c r="O141" s="233"/>
    </row>
    <row r="142" spans="1:15" ht="26.25">
      <c r="A142" s="63">
        <v>130</v>
      </c>
      <c r="B142" s="231" t="s">
        <v>836</v>
      </c>
      <c r="C142" s="231" t="s">
        <v>745</v>
      </c>
      <c r="D142" s="231" t="s">
        <v>922</v>
      </c>
      <c r="E142" s="231" t="s">
        <v>495</v>
      </c>
      <c r="F142" s="231" t="s">
        <v>951</v>
      </c>
      <c r="G142" s="231" t="s">
        <v>916</v>
      </c>
      <c r="H142" s="231" t="s">
        <v>917</v>
      </c>
      <c r="I142" s="231" t="s">
        <v>686</v>
      </c>
      <c r="J142" s="7" t="s">
        <v>952</v>
      </c>
      <c r="K142" s="232">
        <f>K143</f>
        <v>130986100</v>
      </c>
      <c r="L142" s="232">
        <f>L143</f>
        <v>132005300</v>
      </c>
      <c r="M142" s="232">
        <f>M143</f>
        <v>132005300</v>
      </c>
      <c r="N142" s="133">
        <f t="shared" si="6"/>
        <v>1</v>
      </c>
      <c r="O142" s="233"/>
    </row>
    <row r="143" spans="1:15" ht="26.25">
      <c r="A143" s="63">
        <v>131</v>
      </c>
      <c r="B143" s="231" t="s">
        <v>836</v>
      </c>
      <c r="C143" s="231" t="s">
        <v>745</v>
      </c>
      <c r="D143" s="231" t="s">
        <v>922</v>
      </c>
      <c r="E143" s="231" t="s">
        <v>495</v>
      </c>
      <c r="F143" s="231" t="s">
        <v>951</v>
      </c>
      <c r="G143" s="231" t="s">
        <v>931</v>
      </c>
      <c r="H143" s="231" t="s">
        <v>917</v>
      </c>
      <c r="I143" s="231" t="s">
        <v>686</v>
      </c>
      <c r="J143" s="7" t="s">
        <v>953</v>
      </c>
      <c r="K143" s="232">
        <v>130986100</v>
      </c>
      <c r="L143" s="232">
        <v>132005300</v>
      </c>
      <c r="M143" s="232">
        <v>132005300</v>
      </c>
      <c r="N143" s="133">
        <f t="shared" si="6"/>
        <v>1</v>
      </c>
      <c r="O143" s="233"/>
    </row>
    <row r="144" spans="1:15" ht="12.75">
      <c r="A144" s="63">
        <v>132</v>
      </c>
      <c r="B144" s="231" t="s">
        <v>836</v>
      </c>
      <c r="C144" s="231" t="s">
        <v>745</v>
      </c>
      <c r="D144" s="231" t="s">
        <v>922</v>
      </c>
      <c r="E144" s="231" t="s">
        <v>512</v>
      </c>
      <c r="F144" s="231" t="s">
        <v>954</v>
      </c>
      <c r="G144" s="231" t="s">
        <v>916</v>
      </c>
      <c r="H144" s="231" t="s">
        <v>917</v>
      </c>
      <c r="I144" s="231" t="s">
        <v>686</v>
      </c>
      <c r="J144" s="68" t="s">
        <v>1283</v>
      </c>
      <c r="K144" s="232">
        <f>K145</f>
        <v>42266400</v>
      </c>
      <c r="L144" s="232">
        <f>L145</f>
        <v>53526300</v>
      </c>
      <c r="M144" s="232">
        <f>M145</f>
        <v>53526300</v>
      </c>
      <c r="N144" s="133">
        <f t="shared" si="6"/>
        <v>1</v>
      </c>
      <c r="O144" s="233"/>
    </row>
    <row r="145" spans="1:15" ht="12.75">
      <c r="A145" s="63">
        <v>133</v>
      </c>
      <c r="B145" s="231" t="s">
        <v>836</v>
      </c>
      <c r="C145" s="231" t="s">
        <v>745</v>
      </c>
      <c r="D145" s="231" t="s">
        <v>922</v>
      </c>
      <c r="E145" s="231" t="s">
        <v>512</v>
      </c>
      <c r="F145" s="231" t="s">
        <v>954</v>
      </c>
      <c r="G145" s="231" t="s">
        <v>931</v>
      </c>
      <c r="H145" s="231" t="s">
        <v>917</v>
      </c>
      <c r="I145" s="231" t="s">
        <v>686</v>
      </c>
      <c r="J145" s="68" t="s">
        <v>1284</v>
      </c>
      <c r="K145" s="232">
        <f>K146+K147</f>
        <v>42266400</v>
      </c>
      <c r="L145" s="232">
        <f>L146+L147</f>
        <v>53526300</v>
      </c>
      <c r="M145" s="232">
        <f>M146+M147</f>
        <v>53526300</v>
      </c>
      <c r="N145" s="133">
        <f t="shared" si="6"/>
        <v>1</v>
      </c>
      <c r="O145" s="233"/>
    </row>
    <row r="146" spans="1:15" ht="39">
      <c r="A146" s="63">
        <v>134</v>
      </c>
      <c r="B146" s="231" t="s">
        <v>836</v>
      </c>
      <c r="C146" s="231" t="s">
        <v>745</v>
      </c>
      <c r="D146" s="231" t="s">
        <v>922</v>
      </c>
      <c r="E146" s="231" t="s">
        <v>512</v>
      </c>
      <c r="F146" s="231" t="s">
        <v>954</v>
      </c>
      <c r="G146" s="231" t="s">
        <v>931</v>
      </c>
      <c r="H146" s="231" t="s">
        <v>1955</v>
      </c>
      <c r="I146" s="231" t="s">
        <v>686</v>
      </c>
      <c r="J146" s="68" t="s">
        <v>1848</v>
      </c>
      <c r="K146" s="232">
        <v>42266400</v>
      </c>
      <c r="L146" s="232">
        <v>42266400</v>
      </c>
      <c r="M146" s="232">
        <v>42266400</v>
      </c>
      <c r="N146" s="133">
        <f>M146/L146</f>
        <v>1</v>
      </c>
      <c r="O146" s="233"/>
    </row>
    <row r="147" spans="1:15" ht="39">
      <c r="A147" s="63">
        <v>135</v>
      </c>
      <c r="B147" s="231" t="s">
        <v>836</v>
      </c>
      <c r="C147" s="231" t="s">
        <v>745</v>
      </c>
      <c r="D147" s="231" t="s">
        <v>922</v>
      </c>
      <c r="E147" s="231" t="s">
        <v>512</v>
      </c>
      <c r="F147" s="231" t="s">
        <v>954</v>
      </c>
      <c r="G147" s="231" t="s">
        <v>931</v>
      </c>
      <c r="H147" s="231" t="s">
        <v>1956</v>
      </c>
      <c r="I147" s="231" t="s">
        <v>686</v>
      </c>
      <c r="J147" s="68" t="s">
        <v>1850</v>
      </c>
      <c r="K147" s="232">
        <v>0</v>
      </c>
      <c r="L147" s="232">
        <v>11259900</v>
      </c>
      <c r="M147" s="232">
        <v>11259900</v>
      </c>
      <c r="N147" s="133">
        <f>M147/L147</f>
        <v>1</v>
      </c>
      <c r="O147" s="233"/>
    </row>
    <row r="148" spans="1:15" ht="26.25">
      <c r="A148" s="63">
        <v>136</v>
      </c>
      <c r="B148" s="231" t="s">
        <v>836</v>
      </c>
      <c r="C148" s="231" t="s">
        <v>745</v>
      </c>
      <c r="D148" s="231" t="s">
        <v>922</v>
      </c>
      <c r="E148" s="231" t="s">
        <v>513</v>
      </c>
      <c r="F148" s="231" t="s">
        <v>915</v>
      </c>
      <c r="G148" s="231" t="s">
        <v>916</v>
      </c>
      <c r="H148" s="231" t="s">
        <v>917</v>
      </c>
      <c r="I148" s="231" t="s">
        <v>686</v>
      </c>
      <c r="J148" s="238" t="s">
        <v>154</v>
      </c>
      <c r="K148" s="232">
        <f>K153+K156+K150+K152+K151+K149</f>
        <v>18473600</v>
      </c>
      <c r="L148" s="232">
        <f>L153+L156+L150+L152+L151+L149</f>
        <v>90984180.97</v>
      </c>
      <c r="M148" s="232">
        <f>M153+M156+M150+M152+M151+M149</f>
        <v>87134181.47</v>
      </c>
      <c r="N148" s="133">
        <f t="shared" si="6"/>
        <v>0.9576849573304457</v>
      </c>
      <c r="O148" s="233"/>
    </row>
    <row r="149" spans="1:15" ht="39">
      <c r="A149" s="63">
        <v>137</v>
      </c>
      <c r="B149" s="231" t="s">
        <v>836</v>
      </c>
      <c r="C149" s="231" t="s">
        <v>745</v>
      </c>
      <c r="D149" s="231" t="s">
        <v>922</v>
      </c>
      <c r="E149" s="231" t="s">
        <v>831</v>
      </c>
      <c r="F149" s="231" t="s">
        <v>732</v>
      </c>
      <c r="G149" s="231" t="s">
        <v>931</v>
      </c>
      <c r="H149" s="231" t="s">
        <v>917</v>
      </c>
      <c r="I149" s="231" t="s">
        <v>686</v>
      </c>
      <c r="J149" s="238" t="s">
        <v>1852</v>
      </c>
      <c r="K149" s="232">
        <v>977100</v>
      </c>
      <c r="L149" s="232">
        <v>2714200</v>
      </c>
      <c r="M149" s="232">
        <v>2714200</v>
      </c>
      <c r="N149" s="133">
        <f>M149/L149</f>
        <v>1</v>
      </c>
      <c r="O149" s="233"/>
    </row>
    <row r="150" spans="1:15" ht="39">
      <c r="A150" s="63">
        <v>138</v>
      </c>
      <c r="B150" s="231" t="s">
        <v>836</v>
      </c>
      <c r="C150" s="231" t="s">
        <v>745</v>
      </c>
      <c r="D150" s="231" t="s">
        <v>922</v>
      </c>
      <c r="E150" s="231" t="s">
        <v>831</v>
      </c>
      <c r="F150" s="231" t="s">
        <v>1307</v>
      </c>
      <c r="G150" s="231" t="s">
        <v>931</v>
      </c>
      <c r="H150" s="231" t="s">
        <v>917</v>
      </c>
      <c r="I150" s="231" t="s">
        <v>686</v>
      </c>
      <c r="J150" s="238" t="s">
        <v>1854</v>
      </c>
      <c r="K150" s="232">
        <v>189000</v>
      </c>
      <c r="L150" s="232">
        <v>189000</v>
      </c>
      <c r="M150" s="232">
        <v>189000</v>
      </c>
      <c r="N150" s="133">
        <f aca="true" t="shared" si="14" ref="N150:N213">M150/L150</f>
        <v>1</v>
      </c>
      <c r="O150" s="233"/>
    </row>
    <row r="151" spans="1:15" ht="52.5">
      <c r="A151" s="63">
        <v>139</v>
      </c>
      <c r="B151" s="231" t="s">
        <v>836</v>
      </c>
      <c r="C151" s="231" t="s">
        <v>745</v>
      </c>
      <c r="D151" s="231" t="s">
        <v>922</v>
      </c>
      <c r="E151" s="231" t="s">
        <v>831</v>
      </c>
      <c r="F151" s="231" t="s">
        <v>178</v>
      </c>
      <c r="G151" s="231" t="s">
        <v>931</v>
      </c>
      <c r="H151" s="231" t="s">
        <v>917</v>
      </c>
      <c r="I151" s="231" t="s">
        <v>686</v>
      </c>
      <c r="J151" s="238" t="s">
        <v>1582</v>
      </c>
      <c r="K151" s="232">
        <v>4900700</v>
      </c>
      <c r="L151" s="232">
        <v>4900700</v>
      </c>
      <c r="M151" s="232">
        <v>4400700</v>
      </c>
      <c r="N151" s="133">
        <f t="shared" si="14"/>
        <v>0.8979737588507765</v>
      </c>
      <c r="O151" s="233"/>
    </row>
    <row r="152" spans="1:15" ht="39">
      <c r="A152" s="63">
        <v>140</v>
      </c>
      <c r="B152" s="231" t="s">
        <v>836</v>
      </c>
      <c r="C152" s="231" t="s">
        <v>745</v>
      </c>
      <c r="D152" s="231" t="s">
        <v>922</v>
      </c>
      <c r="E152" s="231" t="s">
        <v>831</v>
      </c>
      <c r="F152" s="231" t="s">
        <v>275</v>
      </c>
      <c r="G152" s="231" t="s">
        <v>931</v>
      </c>
      <c r="H152" s="231" t="s">
        <v>917</v>
      </c>
      <c r="I152" s="231" t="s">
        <v>686</v>
      </c>
      <c r="J152" s="238" t="s">
        <v>1075</v>
      </c>
      <c r="K152" s="232">
        <v>0</v>
      </c>
      <c r="L152" s="232">
        <v>396724</v>
      </c>
      <c r="M152" s="232">
        <v>396724</v>
      </c>
      <c r="N152" s="133">
        <f t="shared" si="14"/>
        <v>1</v>
      </c>
      <c r="O152" s="233"/>
    </row>
    <row r="153" spans="1:15" ht="12.75">
      <c r="A153" s="63">
        <v>141</v>
      </c>
      <c r="B153" s="231" t="s">
        <v>836</v>
      </c>
      <c r="C153" s="231" t="s">
        <v>745</v>
      </c>
      <c r="D153" s="231" t="s">
        <v>922</v>
      </c>
      <c r="E153" s="231" t="s">
        <v>831</v>
      </c>
      <c r="F153" s="231" t="s">
        <v>449</v>
      </c>
      <c r="G153" s="231" t="s">
        <v>916</v>
      </c>
      <c r="H153" s="231" t="s">
        <v>917</v>
      </c>
      <c r="I153" s="231" t="s">
        <v>686</v>
      </c>
      <c r="J153" s="7" t="s">
        <v>1285</v>
      </c>
      <c r="K153" s="232">
        <f aca="true" t="shared" si="15" ref="K153:M155">K154</f>
        <v>0</v>
      </c>
      <c r="L153" s="232">
        <f t="shared" si="15"/>
        <v>122000</v>
      </c>
      <c r="M153" s="232">
        <f t="shared" si="15"/>
        <v>122000</v>
      </c>
      <c r="N153" s="133">
        <f t="shared" si="14"/>
        <v>1</v>
      </c>
      <c r="O153" s="233"/>
    </row>
    <row r="154" spans="1:15" ht="26.25">
      <c r="A154" s="63">
        <v>142</v>
      </c>
      <c r="B154" s="231" t="s">
        <v>836</v>
      </c>
      <c r="C154" s="231" t="s">
        <v>745</v>
      </c>
      <c r="D154" s="231" t="s">
        <v>922</v>
      </c>
      <c r="E154" s="231" t="s">
        <v>831</v>
      </c>
      <c r="F154" s="231" t="s">
        <v>449</v>
      </c>
      <c r="G154" s="231" t="s">
        <v>931</v>
      </c>
      <c r="H154" s="231" t="s">
        <v>917</v>
      </c>
      <c r="I154" s="231" t="s">
        <v>686</v>
      </c>
      <c r="J154" s="7" t="s">
        <v>1164</v>
      </c>
      <c r="K154" s="232">
        <v>0</v>
      </c>
      <c r="L154" s="232">
        <v>122000</v>
      </c>
      <c r="M154" s="232">
        <v>122000</v>
      </c>
      <c r="N154" s="133">
        <f t="shared" si="14"/>
        <v>1</v>
      </c>
      <c r="O154" s="233"/>
    </row>
    <row r="155" spans="1:16" ht="12.75">
      <c r="A155" s="63">
        <v>143</v>
      </c>
      <c r="B155" s="231" t="s">
        <v>836</v>
      </c>
      <c r="C155" s="231" t="s">
        <v>745</v>
      </c>
      <c r="D155" s="231" t="s">
        <v>922</v>
      </c>
      <c r="E155" s="231" t="s">
        <v>316</v>
      </c>
      <c r="F155" s="231" t="s">
        <v>954</v>
      </c>
      <c r="G155" s="231" t="s">
        <v>916</v>
      </c>
      <c r="H155" s="231" t="s">
        <v>917</v>
      </c>
      <c r="I155" s="231" t="s">
        <v>686</v>
      </c>
      <c r="J155" s="68" t="s">
        <v>1020</v>
      </c>
      <c r="K155" s="232">
        <f t="shared" si="15"/>
        <v>12406800</v>
      </c>
      <c r="L155" s="232">
        <f t="shared" si="15"/>
        <v>82661556.97</v>
      </c>
      <c r="M155" s="232">
        <f t="shared" si="15"/>
        <v>79311557.47</v>
      </c>
      <c r="N155" s="133">
        <f t="shared" si="14"/>
        <v>0.9594733075108203</v>
      </c>
      <c r="O155" s="233"/>
      <c r="P155" s="97"/>
    </row>
    <row r="156" spans="1:15" ht="12.75">
      <c r="A156" s="63">
        <v>144</v>
      </c>
      <c r="B156" s="231" t="s">
        <v>836</v>
      </c>
      <c r="C156" s="231" t="s">
        <v>745</v>
      </c>
      <c r="D156" s="231" t="s">
        <v>922</v>
      </c>
      <c r="E156" s="231" t="s">
        <v>316</v>
      </c>
      <c r="F156" s="231" t="s">
        <v>954</v>
      </c>
      <c r="G156" s="231" t="s">
        <v>931</v>
      </c>
      <c r="H156" s="231" t="s">
        <v>917</v>
      </c>
      <c r="I156" s="231" t="s">
        <v>686</v>
      </c>
      <c r="J156" s="36" t="s">
        <v>411</v>
      </c>
      <c r="K156" s="232">
        <f>SUM(K157:K183)</f>
        <v>12406800</v>
      </c>
      <c r="L156" s="232">
        <f>SUM(L157:L183)</f>
        <v>82661556.97</v>
      </c>
      <c r="M156" s="232">
        <f>SUM(M157:M183)</f>
        <v>79311557.47</v>
      </c>
      <c r="N156" s="133">
        <f t="shared" si="14"/>
        <v>0.9594733075108203</v>
      </c>
      <c r="O156" s="233"/>
    </row>
    <row r="157" spans="1:15" ht="39">
      <c r="A157" s="63">
        <v>145</v>
      </c>
      <c r="B157" s="231" t="s">
        <v>836</v>
      </c>
      <c r="C157" s="231" t="s">
        <v>745</v>
      </c>
      <c r="D157" s="231" t="s">
        <v>922</v>
      </c>
      <c r="E157" s="231" t="s">
        <v>316</v>
      </c>
      <c r="F157" s="239" t="s">
        <v>954</v>
      </c>
      <c r="G157" s="239" t="s">
        <v>931</v>
      </c>
      <c r="H157" s="239" t="s">
        <v>1032</v>
      </c>
      <c r="I157" s="239" t="s">
        <v>686</v>
      </c>
      <c r="J157" s="240" t="s">
        <v>1358</v>
      </c>
      <c r="K157" s="241">
        <v>274300</v>
      </c>
      <c r="L157" s="241">
        <v>274300</v>
      </c>
      <c r="M157" s="232">
        <v>274300</v>
      </c>
      <c r="N157" s="133">
        <f t="shared" si="14"/>
        <v>1</v>
      </c>
      <c r="O157" s="233"/>
    </row>
    <row r="158" spans="1:15" ht="78.75">
      <c r="A158" s="63">
        <v>146</v>
      </c>
      <c r="B158" s="231" t="s">
        <v>836</v>
      </c>
      <c r="C158" s="231" t="s">
        <v>745</v>
      </c>
      <c r="D158" s="231" t="s">
        <v>922</v>
      </c>
      <c r="E158" s="231" t="s">
        <v>316</v>
      </c>
      <c r="F158" s="239" t="s">
        <v>954</v>
      </c>
      <c r="G158" s="239" t="s">
        <v>931</v>
      </c>
      <c r="H158" s="239" t="s">
        <v>1957</v>
      </c>
      <c r="I158" s="239" t="s">
        <v>686</v>
      </c>
      <c r="J158" s="240" t="s">
        <v>1856</v>
      </c>
      <c r="K158" s="241">
        <v>600000</v>
      </c>
      <c r="L158" s="241">
        <v>1200000</v>
      </c>
      <c r="M158" s="232">
        <v>1200000</v>
      </c>
      <c r="N158" s="133">
        <f>M158/L158</f>
        <v>1</v>
      </c>
      <c r="O158" s="233"/>
    </row>
    <row r="159" spans="1:15" ht="39">
      <c r="A159" s="63">
        <v>147</v>
      </c>
      <c r="B159" s="231" t="s">
        <v>836</v>
      </c>
      <c r="C159" s="231" t="s">
        <v>745</v>
      </c>
      <c r="D159" s="231" t="s">
        <v>922</v>
      </c>
      <c r="E159" s="231" t="s">
        <v>316</v>
      </c>
      <c r="F159" s="239" t="s">
        <v>954</v>
      </c>
      <c r="G159" s="239" t="s">
        <v>931</v>
      </c>
      <c r="H159" s="239" t="s">
        <v>1436</v>
      </c>
      <c r="I159" s="239" t="s">
        <v>686</v>
      </c>
      <c r="J159" s="240" t="s">
        <v>1435</v>
      </c>
      <c r="K159" s="241">
        <v>0</v>
      </c>
      <c r="L159" s="241">
        <v>86000</v>
      </c>
      <c r="M159" s="232">
        <v>86000</v>
      </c>
      <c r="N159" s="133">
        <f t="shared" si="14"/>
        <v>1</v>
      </c>
      <c r="O159" s="233"/>
    </row>
    <row r="160" spans="1:15" ht="52.5">
      <c r="A160" s="63">
        <v>148</v>
      </c>
      <c r="B160" s="231" t="s">
        <v>836</v>
      </c>
      <c r="C160" s="231" t="s">
        <v>745</v>
      </c>
      <c r="D160" s="231" t="s">
        <v>922</v>
      </c>
      <c r="E160" s="231" t="s">
        <v>316</v>
      </c>
      <c r="F160" s="239" t="s">
        <v>954</v>
      </c>
      <c r="G160" s="239" t="s">
        <v>931</v>
      </c>
      <c r="H160" s="239" t="s">
        <v>1958</v>
      </c>
      <c r="I160" s="239" t="s">
        <v>686</v>
      </c>
      <c r="J160" s="240" t="s">
        <v>1858</v>
      </c>
      <c r="K160" s="241">
        <v>0</v>
      </c>
      <c r="L160" s="241">
        <v>4994900</v>
      </c>
      <c r="M160" s="232">
        <v>4994900</v>
      </c>
      <c r="N160" s="133">
        <f>M160/L160</f>
        <v>1</v>
      </c>
      <c r="O160" s="233"/>
    </row>
    <row r="161" spans="1:15" ht="52.5">
      <c r="A161" s="63">
        <v>149</v>
      </c>
      <c r="B161" s="231" t="s">
        <v>836</v>
      </c>
      <c r="C161" s="231" t="s">
        <v>745</v>
      </c>
      <c r="D161" s="231" t="s">
        <v>922</v>
      </c>
      <c r="E161" s="231" t="s">
        <v>316</v>
      </c>
      <c r="F161" s="239" t="s">
        <v>954</v>
      </c>
      <c r="G161" s="239" t="s">
        <v>931</v>
      </c>
      <c r="H161" s="239" t="s">
        <v>1959</v>
      </c>
      <c r="I161" s="239" t="s">
        <v>686</v>
      </c>
      <c r="J161" s="240" t="s">
        <v>1860</v>
      </c>
      <c r="K161" s="241">
        <v>0</v>
      </c>
      <c r="L161" s="241">
        <v>180837</v>
      </c>
      <c r="M161" s="232">
        <v>180837</v>
      </c>
      <c r="N161" s="133">
        <f>M161/L161</f>
        <v>1</v>
      </c>
      <c r="O161" s="233"/>
    </row>
    <row r="162" spans="1:15" ht="26.25">
      <c r="A162" s="63">
        <v>150</v>
      </c>
      <c r="B162" s="231" t="s">
        <v>836</v>
      </c>
      <c r="C162" s="231" t="s">
        <v>745</v>
      </c>
      <c r="D162" s="231" t="s">
        <v>922</v>
      </c>
      <c r="E162" s="231" t="s">
        <v>316</v>
      </c>
      <c r="F162" s="239" t="s">
        <v>954</v>
      </c>
      <c r="G162" s="239" t="s">
        <v>931</v>
      </c>
      <c r="H162" s="239" t="s">
        <v>1165</v>
      </c>
      <c r="I162" s="239" t="s">
        <v>686</v>
      </c>
      <c r="J162" s="242" t="s">
        <v>1861</v>
      </c>
      <c r="K162" s="241">
        <v>817700</v>
      </c>
      <c r="L162" s="241">
        <v>817700</v>
      </c>
      <c r="M162" s="232">
        <v>817700</v>
      </c>
      <c r="N162" s="133">
        <f t="shared" si="14"/>
        <v>1</v>
      </c>
      <c r="O162" s="233"/>
    </row>
    <row r="163" spans="1:15" ht="39">
      <c r="A163" s="63">
        <v>151</v>
      </c>
      <c r="B163" s="231" t="s">
        <v>836</v>
      </c>
      <c r="C163" s="231" t="s">
        <v>745</v>
      </c>
      <c r="D163" s="231" t="s">
        <v>922</v>
      </c>
      <c r="E163" s="231" t="s">
        <v>316</v>
      </c>
      <c r="F163" s="231" t="s">
        <v>954</v>
      </c>
      <c r="G163" s="231" t="s">
        <v>931</v>
      </c>
      <c r="H163" s="231" t="s">
        <v>1286</v>
      </c>
      <c r="I163" s="231" t="s">
        <v>686</v>
      </c>
      <c r="J163" s="68" t="s">
        <v>1862</v>
      </c>
      <c r="K163" s="232">
        <v>56000</v>
      </c>
      <c r="L163" s="232">
        <v>112000</v>
      </c>
      <c r="M163" s="232">
        <v>112000</v>
      </c>
      <c r="N163" s="133">
        <f t="shared" si="14"/>
        <v>1</v>
      </c>
      <c r="O163" s="233"/>
    </row>
    <row r="164" spans="1:15" ht="26.25">
      <c r="A164" s="63">
        <v>152</v>
      </c>
      <c r="B164" s="231" t="s">
        <v>836</v>
      </c>
      <c r="C164" s="231" t="s">
        <v>745</v>
      </c>
      <c r="D164" s="231" t="s">
        <v>922</v>
      </c>
      <c r="E164" s="231" t="s">
        <v>316</v>
      </c>
      <c r="F164" s="231" t="s">
        <v>954</v>
      </c>
      <c r="G164" s="231" t="s">
        <v>931</v>
      </c>
      <c r="H164" s="231" t="s">
        <v>1374</v>
      </c>
      <c r="I164" s="231" t="s">
        <v>686</v>
      </c>
      <c r="J164" s="68" t="s">
        <v>1359</v>
      </c>
      <c r="K164" s="232">
        <v>0</v>
      </c>
      <c r="L164" s="232">
        <v>500000</v>
      </c>
      <c r="M164" s="232">
        <v>422500</v>
      </c>
      <c r="N164" s="133">
        <f t="shared" si="14"/>
        <v>0.845</v>
      </c>
      <c r="O164" s="233"/>
    </row>
    <row r="165" spans="1:15" ht="52.5">
      <c r="A165" s="63">
        <v>153</v>
      </c>
      <c r="B165" s="231" t="s">
        <v>836</v>
      </c>
      <c r="C165" s="231" t="s">
        <v>745</v>
      </c>
      <c r="D165" s="231" t="s">
        <v>922</v>
      </c>
      <c r="E165" s="231" t="s">
        <v>316</v>
      </c>
      <c r="F165" s="231" t="s">
        <v>954</v>
      </c>
      <c r="G165" s="231" t="s">
        <v>931</v>
      </c>
      <c r="H165" s="231" t="s">
        <v>1437</v>
      </c>
      <c r="I165" s="231" t="s">
        <v>686</v>
      </c>
      <c r="J165" s="68" t="s">
        <v>1655</v>
      </c>
      <c r="K165" s="232">
        <v>0</v>
      </c>
      <c r="L165" s="232">
        <v>102400</v>
      </c>
      <c r="M165" s="232">
        <v>102400</v>
      </c>
      <c r="N165" s="133">
        <f t="shared" si="14"/>
        <v>1</v>
      </c>
      <c r="O165" s="233"/>
    </row>
    <row r="166" spans="1:15" ht="52.5">
      <c r="A166" s="63">
        <v>154</v>
      </c>
      <c r="B166" s="231" t="s">
        <v>836</v>
      </c>
      <c r="C166" s="231" t="s">
        <v>745</v>
      </c>
      <c r="D166" s="231" t="s">
        <v>922</v>
      </c>
      <c r="E166" s="231" t="s">
        <v>316</v>
      </c>
      <c r="F166" s="231" t="s">
        <v>954</v>
      </c>
      <c r="G166" s="231" t="s">
        <v>931</v>
      </c>
      <c r="H166" s="231" t="s">
        <v>1960</v>
      </c>
      <c r="I166" s="231" t="s">
        <v>686</v>
      </c>
      <c r="J166" s="68" t="s">
        <v>1864</v>
      </c>
      <c r="K166" s="232">
        <v>0</v>
      </c>
      <c r="L166" s="232">
        <v>3469490.97</v>
      </c>
      <c r="M166" s="232">
        <v>3469490.97</v>
      </c>
      <c r="N166" s="133">
        <f>M166/L166</f>
        <v>1</v>
      </c>
      <c r="O166" s="233"/>
    </row>
    <row r="167" spans="1:15" ht="39">
      <c r="A167" s="63">
        <v>155</v>
      </c>
      <c r="B167" s="231" t="s">
        <v>836</v>
      </c>
      <c r="C167" s="231" t="s">
        <v>745</v>
      </c>
      <c r="D167" s="231" t="s">
        <v>922</v>
      </c>
      <c r="E167" s="231" t="s">
        <v>316</v>
      </c>
      <c r="F167" s="231" t="s">
        <v>954</v>
      </c>
      <c r="G167" s="231" t="s">
        <v>931</v>
      </c>
      <c r="H167" s="231" t="s">
        <v>1961</v>
      </c>
      <c r="I167" s="231" t="s">
        <v>686</v>
      </c>
      <c r="J167" s="68" t="s">
        <v>1866</v>
      </c>
      <c r="K167" s="232">
        <v>0</v>
      </c>
      <c r="L167" s="232">
        <v>9928000</v>
      </c>
      <c r="M167" s="232">
        <v>9928000</v>
      </c>
      <c r="N167" s="133">
        <f>M167/L167</f>
        <v>1</v>
      </c>
      <c r="O167" s="233"/>
    </row>
    <row r="168" spans="1:15" ht="39">
      <c r="A168" s="63">
        <v>156</v>
      </c>
      <c r="B168" s="231" t="s">
        <v>836</v>
      </c>
      <c r="C168" s="231" t="s">
        <v>745</v>
      </c>
      <c r="D168" s="231" t="s">
        <v>922</v>
      </c>
      <c r="E168" s="231" t="s">
        <v>316</v>
      </c>
      <c r="F168" s="231" t="s">
        <v>954</v>
      </c>
      <c r="G168" s="231" t="s">
        <v>931</v>
      </c>
      <c r="H168" s="231" t="s">
        <v>1962</v>
      </c>
      <c r="I168" s="231" t="s">
        <v>686</v>
      </c>
      <c r="J168" s="68" t="s">
        <v>1868</v>
      </c>
      <c r="K168" s="232">
        <v>0</v>
      </c>
      <c r="L168" s="232">
        <v>200000</v>
      </c>
      <c r="M168" s="232">
        <v>200000</v>
      </c>
      <c r="N168" s="133">
        <f>M168/L168</f>
        <v>1</v>
      </c>
      <c r="O168" s="233"/>
    </row>
    <row r="169" spans="1:15" ht="26.25">
      <c r="A169" s="63">
        <v>157</v>
      </c>
      <c r="B169" s="231" t="s">
        <v>836</v>
      </c>
      <c r="C169" s="231" t="s">
        <v>745</v>
      </c>
      <c r="D169" s="231" t="s">
        <v>922</v>
      </c>
      <c r="E169" s="231" t="s">
        <v>316</v>
      </c>
      <c r="F169" s="231" t="s">
        <v>954</v>
      </c>
      <c r="G169" s="231" t="s">
        <v>931</v>
      </c>
      <c r="H169" s="231" t="s">
        <v>955</v>
      </c>
      <c r="I169" s="231" t="s">
        <v>686</v>
      </c>
      <c r="J169" s="243" t="s">
        <v>1869</v>
      </c>
      <c r="K169" s="232">
        <v>186000</v>
      </c>
      <c r="L169" s="232">
        <v>186000</v>
      </c>
      <c r="M169" s="232">
        <v>186000</v>
      </c>
      <c r="N169" s="133">
        <f t="shared" si="14"/>
        <v>1</v>
      </c>
      <c r="O169" s="233"/>
    </row>
    <row r="170" spans="1:15" ht="39">
      <c r="A170" s="63">
        <v>158</v>
      </c>
      <c r="B170" s="231" t="s">
        <v>836</v>
      </c>
      <c r="C170" s="231" t="s">
        <v>745</v>
      </c>
      <c r="D170" s="231" t="s">
        <v>922</v>
      </c>
      <c r="E170" s="231" t="s">
        <v>316</v>
      </c>
      <c r="F170" s="231" t="s">
        <v>954</v>
      </c>
      <c r="G170" s="231" t="s">
        <v>931</v>
      </c>
      <c r="H170" s="231" t="s">
        <v>1375</v>
      </c>
      <c r="I170" s="231" t="s">
        <v>686</v>
      </c>
      <c r="J170" s="243" t="s">
        <v>1870</v>
      </c>
      <c r="K170" s="232">
        <v>0</v>
      </c>
      <c r="L170" s="232">
        <v>3499960</v>
      </c>
      <c r="M170" s="232">
        <v>3499960</v>
      </c>
      <c r="N170" s="133">
        <f t="shared" si="14"/>
        <v>1</v>
      </c>
      <c r="O170" s="233"/>
    </row>
    <row r="171" spans="1:15" ht="39">
      <c r="A171" s="63">
        <v>159</v>
      </c>
      <c r="B171" s="231" t="s">
        <v>836</v>
      </c>
      <c r="C171" s="231" t="s">
        <v>745</v>
      </c>
      <c r="D171" s="231" t="s">
        <v>922</v>
      </c>
      <c r="E171" s="231" t="s">
        <v>316</v>
      </c>
      <c r="F171" s="231" t="s">
        <v>954</v>
      </c>
      <c r="G171" s="231" t="s">
        <v>931</v>
      </c>
      <c r="H171" s="231" t="s">
        <v>1963</v>
      </c>
      <c r="I171" s="231" t="s">
        <v>686</v>
      </c>
      <c r="J171" s="243" t="s">
        <v>1872</v>
      </c>
      <c r="K171" s="232">
        <v>0</v>
      </c>
      <c r="L171" s="232">
        <v>10000000</v>
      </c>
      <c r="M171" s="232">
        <v>10000000</v>
      </c>
      <c r="N171" s="133">
        <f>M171/L171</f>
        <v>1</v>
      </c>
      <c r="O171" s="233"/>
    </row>
    <row r="172" spans="1:15" ht="26.25">
      <c r="A172" s="63">
        <v>160</v>
      </c>
      <c r="B172" s="231" t="s">
        <v>836</v>
      </c>
      <c r="C172" s="231" t="s">
        <v>745</v>
      </c>
      <c r="D172" s="231" t="s">
        <v>922</v>
      </c>
      <c r="E172" s="231" t="s">
        <v>316</v>
      </c>
      <c r="F172" s="231" t="s">
        <v>954</v>
      </c>
      <c r="G172" s="231" t="s">
        <v>931</v>
      </c>
      <c r="H172" s="231" t="s">
        <v>1376</v>
      </c>
      <c r="I172" s="231" t="s">
        <v>686</v>
      </c>
      <c r="J172" s="243" t="s">
        <v>1360</v>
      </c>
      <c r="K172" s="232">
        <v>0</v>
      </c>
      <c r="L172" s="232">
        <v>4000000</v>
      </c>
      <c r="M172" s="232">
        <v>4000000</v>
      </c>
      <c r="N172" s="133">
        <f t="shared" si="14"/>
        <v>1</v>
      </c>
      <c r="O172" s="233"/>
    </row>
    <row r="173" spans="1:15" ht="39">
      <c r="A173" s="63">
        <v>161</v>
      </c>
      <c r="B173" s="231" t="s">
        <v>836</v>
      </c>
      <c r="C173" s="231" t="s">
        <v>745</v>
      </c>
      <c r="D173" s="231" t="s">
        <v>922</v>
      </c>
      <c r="E173" s="231" t="s">
        <v>316</v>
      </c>
      <c r="F173" s="231" t="s">
        <v>954</v>
      </c>
      <c r="G173" s="231" t="s">
        <v>931</v>
      </c>
      <c r="H173" s="231" t="s">
        <v>1377</v>
      </c>
      <c r="I173" s="231" t="s">
        <v>686</v>
      </c>
      <c r="J173" s="243" t="s">
        <v>1361</v>
      </c>
      <c r="K173" s="232">
        <v>0</v>
      </c>
      <c r="L173" s="232">
        <v>14067936</v>
      </c>
      <c r="M173" s="232">
        <v>14067936</v>
      </c>
      <c r="N173" s="133">
        <f t="shared" si="14"/>
        <v>1</v>
      </c>
      <c r="O173" s="233"/>
    </row>
    <row r="174" spans="1:15" ht="39">
      <c r="A174" s="63">
        <v>162</v>
      </c>
      <c r="B174" s="231" t="s">
        <v>836</v>
      </c>
      <c r="C174" s="231" t="s">
        <v>745</v>
      </c>
      <c r="D174" s="231" t="s">
        <v>922</v>
      </c>
      <c r="E174" s="231" t="s">
        <v>316</v>
      </c>
      <c r="F174" s="231" t="s">
        <v>954</v>
      </c>
      <c r="G174" s="231" t="s">
        <v>931</v>
      </c>
      <c r="H174" s="231" t="s">
        <v>1166</v>
      </c>
      <c r="I174" s="231" t="s">
        <v>686</v>
      </c>
      <c r="J174" s="244" t="s">
        <v>1873</v>
      </c>
      <c r="K174" s="232">
        <v>295200</v>
      </c>
      <c r="L174" s="232">
        <v>295200</v>
      </c>
      <c r="M174" s="232">
        <v>295200</v>
      </c>
      <c r="N174" s="133">
        <f t="shared" si="14"/>
        <v>1</v>
      </c>
      <c r="O174" s="233"/>
    </row>
    <row r="175" spans="1:15" ht="39">
      <c r="A175" s="63">
        <v>163</v>
      </c>
      <c r="B175" s="231" t="s">
        <v>836</v>
      </c>
      <c r="C175" s="231" t="s">
        <v>745</v>
      </c>
      <c r="D175" s="231" t="s">
        <v>922</v>
      </c>
      <c r="E175" s="231" t="s">
        <v>316</v>
      </c>
      <c r="F175" s="231" t="s">
        <v>954</v>
      </c>
      <c r="G175" s="231" t="s">
        <v>931</v>
      </c>
      <c r="H175" s="231" t="s">
        <v>1378</v>
      </c>
      <c r="I175" s="231" t="s">
        <v>686</v>
      </c>
      <c r="J175" s="244" t="s">
        <v>1874</v>
      </c>
      <c r="K175" s="232">
        <v>2312000</v>
      </c>
      <c r="L175" s="232">
        <v>2312000</v>
      </c>
      <c r="M175" s="232">
        <v>2312000</v>
      </c>
      <c r="N175" s="133">
        <f t="shared" si="14"/>
        <v>1</v>
      </c>
      <c r="O175" s="233"/>
    </row>
    <row r="176" spans="1:15" ht="39">
      <c r="A176" s="63">
        <v>164</v>
      </c>
      <c r="B176" s="231" t="s">
        <v>836</v>
      </c>
      <c r="C176" s="231" t="s">
        <v>745</v>
      </c>
      <c r="D176" s="231" t="s">
        <v>922</v>
      </c>
      <c r="E176" s="231" t="s">
        <v>316</v>
      </c>
      <c r="F176" s="231" t="s">
        <v>954</v>
      </c>
      <c r="G176" s="231" t="s">
        <v>931</v>
      </c>
      <c r="H176" s="231" t="s">
        <v>1167</v>
      </c>
      <c r="I176" s="231" t="s">
        <v>686</v>
      </c>
      <c r="J176" s="68" t="s">
        <v>1875</v>
      </c>
      <c r="K176" s="232">
        <v>6209200</v>
      </c>
      <c r="L176" s="232">
        <v>6209200</v>
      </c>
      <c r="M176" s="232">
        <v>6209200</v>
      </c>
      <c r="N176" s="133">
        <f t="shared" si="14"/>
        <v>1</v>
      </c>
      <c r="O176" s="233"/>
    </row>
    <row r="177" spans="1:15" ht="26.25">
      <c r="A177" s="63">
        <v>165</v>
      </c>
      <c r="B177" s="231" t="s">
        <v>836</v>
      </c>
      <c r="C177" s="231" t="s">
        <v>745</v>
      </c>
      <c r="D177" s="231" t="s">
        <v>922</v>
      </c>
      <c r="E177" s="231" t="s">
        <v>316</v>
      </c>
      <c r="F177" s="231" t="s">
        <v>954</v>
      </c>
      <c r="G177" s="231" t="s">
        <v>931</v>
      </c>
      <c r="H177" s="231" t="s">
        <v>956</v>
      </c>
      <c r="I177" s="231" t="s">
        <v>686</v>
      </c>
      <c r="J177" s="245" t="s">
        <v>1876</v>
      </c>
      <c r="K177" s="232">
        <v>151400</v>
      </c>
      <c r="L177" s="232">
        <v>151400</v>
      </c>
      <c r="M177" s="232">
        <v>151400</v>
      </c>
      <c r="N177" s="133">
        <f t="shared" si="14"/>
        <v>1</v>
      </c>
      <c r="O177" s="233"/>
    </row>
    <row r="178" spans="1:15" ht="39">
      <c r="A178" s="63">
        <v>166</v>
      </c>
      <c r="B178" s="231" t="s">
        <v>836</v>
      </c>
      <c r="C178" s="231" t="s">
        <v>745</v>
      </c>
      <c r="D178" s="231" t="s">
        <v>922</v>
      </c>
      <c r="E178" s="231" t="s">
        <v>316</v>
      </c>
      <c r="F178" s="231" t="s">
        <v>954</v>
      </c>
      <c r="G178" s="231" t="s">
        <v>931</v>
      </c>
      <c r="H178" s="231" t="s">
        <v>1168</v>
      </c>
      <c r="I178" s="231" t="s">
        <v>686</v>
      </c>
      <c r="J178" s="245" t="s">
        <v>1877</v>
      </c>
      <c r="K178" s="232">
        <v>1505000</v>
      </c>
      <c r="L178" s="232">
        <v>1720000</v>
      </c>
      <c r="M178" s="232">
        <v>1720000</v>
      </c>
      <c r="N178" s="133">
        <f t="shared" si="14"/>
        <v>1</v>
      </c>
      <c r="O178" s="233"/>
    </row>
    <row r="179" spans="1:15" ht="118.5">
      <c r="A179" s="63">
        <v>167</v>
      </c>
      <c r="B179" s="231" t="s">
        <v>836</v>
      </c>
      <c r="C179" s="231" t="s">
        <v>745</v>
      </c>
      <c r="D179" s="231" t="s">
        <v>922</v>
      </c>
      <c r="E179" s="231" t="s">
        <v>316</v>
      </c>
      <c r="F179" s="231" t="s">
        <v>954</v>
      </c>
      <c r="G179" s="231" t="s">
        <v>931</v>
      </c>
      <c r="H179" s="231" t="s">
        <v>1438</v>
      </c>
      <c r="I179" s="231" t="s">
        <v>686</v>
      </c>
      <c r="J179" s="245" t="s">
        <v>1878</v>
      </c>
      <c r="K179" s="232">
        <v>0</v>
      </c>
      <c r="L179" s="232">
        <v>2610000</v>
      </c>
      <c r="M179" s="232">
        <v>2481000</v>
      </c>
      <c r="N179" s="133">
        <f t="shared" si="14"/>
        <v>0.9505747126436782</v>
      </c>
      <c r="O179" s="233"/>
    </row>
    <row r="180" spans="1:15" ht="52.5">
      <c r="A180" s="63">
        <v>168</v>
      </c>
      <c r="B180" s="231" t="s">
        <v>836</v>
      </c>
      <c r="C180" s="231" t="s">
        <v>745</v>
      </c>
      <c r="D180" s="231" t="s">
        <v>922</v>
      </c>
      <c r="E180" s="231" t="s">
        <v>316</v>
      </c>
      <c r="F180" s="231" t="s">
        <v>954</v>
      </c>
      <c r="G180" s="231" t="s">
        <v>931</v>
      </c>
      <c r="H180" s="231" t="s">
        <v>1964</v>
      </c>
      <c r="I180" s="231" t="s">
        <v>686</v>
      </c>
      <c r="J180" s="245" t="s">
        <v>1880</v>
      </c>
      <c r="K180" s="232">
        <v>0</v>
      </c>
      <c r="L180" s="232">
        <v>3013700</v>
      </c>
      <c r="M180" s="232">
        <v>0</v>
      </c>
      <c r="N180" s="133">
        <f t="shared" si="14"/>
        <v>0</v>
      </c>
      <c r="O180" s="233"/>
    </row>
    <row r="181" spans="1:15" ht="39">
      <c r="A181" s="63">
        <v>169</v>
      </c>
      <c r="B181" s="231" t="s">
        <v>836</v>
      </c>
      <c r="C181" s="231" t="s">
        <v>745</v>
      </c>
      <c r="D181" s="231" t="s">
        <v>1379</v>
      </c>
      <c r="E181" s="231" t="s">
        <v>316</v>
      </c>
      <c r="F181" s="231" t="s">
        <v>954</v>
      </c>
      <c r="G181" s="231" t="s">
        <v>931</v>
      </c>
      <c r="H181" s="231" t="s">
        <v>1380</v>
      </c>
      <c r="I181" s="231" t="s">
        <v>686</v>
      </c>
      <c r="J181" s="245" t="s">
        <v>1362</v>
      </c>
      <c r="K181" s="232">
        <v>0</v>
      </c>
      <c r="L181" s="232">
        <v>8148633</v>
      </c>
      <c r="M181" s="232">
        <v>8022066.5</v>
      </c>
      <c r="N181" s="133">
        <f t="shared" si="14"/>
        <v>0.9844677628750736</v>
      </c>
      <c r="O181" s="233"/>
    </row>
    <row r="182" spans="1:15" ht="66">
      <c r="A182" s="63">
        <v>170</v>
      </c>
      <c r="B182" s="231" t="s">
        <v>836</v>
      </c>
      <c r="C182" s="231" t="s">
        <v>745</v>
      </c>
      <c r="D182" s="231" t="s">
        <v>922</v>
      </c>
      <c r="E182" s="231" t="s">
        <v>316</v>
      </c>
      <c r="F182" s="231" t="s">
        <v>954</v>
      </c>
      <c r="G182" s="231" t="s">
        <v>931</v>
      </c>
      <c r="H182" s="231" t="s">
        <v>1965</v>
      </c>
      <c r="I182" s="231" t="s">
        <v>686</v>
      </c>
      <c r="J182" s="245" t="s">
        <v>1882</v>
      </c>
      <c r="K182" s="232">
        <v>0</v>
      </c>
      <c r="L182" s="232">
        <v>638500</v>
      </c>
      <c r="M182" s="232">
        <v>635267</v>
      </c>
      <c r="N182" s="133">
        <f t="shared" si="14"/>
        <v>0.9949365700861393</v>
      </c>
      <c r="O182" s="233"/>
    </row>
    <row r="183" spans="1:15" ht="52.5">
      <c r="A183" s="63">
        <v>171</v>
      </c>
      <c r="B183" s="231" t="s">
        <v>836</v>
      </c>
      <c r="C183" s="231" t="s">
        <v>745</v>
      </c>
      <c r="D183" s="231" t="s">
        <v>922</v>
      </c>
      <c r="E183" s="231" t="s">
        <v>316</v>
      </c>
      <c r="F183" s="231" t="s">
        <v>954</v>
      </c>
      <c r="G183" s="231" t="s">
        <v>931</v>
      </c>
      <c r="H183" s="231" t="s">
        <v>1381</v>
      </c>
      <c r="I183" s="231" t="s">
        <v>686</v>
      </c>
      <c r="J183" s="245" t="s">
        <v>1883</v>
      </c>
      <c r="K183" s="232">
        <v>0</v>
      </c>
      <c r="L183" s="232">
        <v>3943400</v>
      </c>
      <c r="M183" s="232">
        <v>3943400</v>
      </c>
      <c r="N183" s="133">
        <f t="shared" si="14"/>
        <v>1</v>
      </c>
      <c r="O183" s="233"/>
    </row>
    <row r="184" spans="1:15" ht="12.75">
      <c r="A184" s="63">
        <v>172</v>
      </c>
      <c r="B184" s="231" t="s">
        <v>836</v>
      </c>
      <c r="C184" s="231" t="s">
        <v>745</v>
      </c>
      <c r="D184" s="231" t="s">
        <v>922</v>
      </c>
      <c r="E184" s="231" t="s">
        <v>317</v>
      </c>
      <c r="F184" s="231" t="s">
        <v>915</v>
      </c>
      <c r="G184" s="231" t="s">
        <v>916</v>
      </c>
      <c r="H184" s="231" t="s">
        <v>917</v>
      </c>
      <c r="I184" s="231" t="s">
        <v>686</v>
      </c>
      <c r="J184" s="245" t="s">
        <v>957</v>
      </c>
      <c r="K184" s="232">
        <f>K185+K205+K207+K209+K211</f>
        <v>229266600</v>
      </c>
      <c r="L184" s="232">
        <f>L185+L205+L207+L209+L211</f>
        <v>236330430</v>
      </c>
      <c r="M184" s="232">
        <f>M185+M205+M207+M209+M211</f>
        <v>235712165.33</v>
      </c>
      <c r="N184" s="133">
        <f t="shared" si="14"/>
        <v>0.9973838973254524</v>
      </c>
      <c r="O184" s="233"/>
    </row>
    <row r="185" spans="1:15" ht="26.25">
      <c r="A185" s="63">
        <v>173</v>
      </c>
      <c r="B185" s="231" t="s">
        <v>836</v>
      </c>
      <c r="C185" s="231" t="s">
        <v>745</v>
      </c>
      <c r="D185" s="231" t="s">
        <v>922</v>
      </c>
      <c r="E185" s="231" t="s">
        <v>317</v>
      </c>
      <c r="F185" s="231" t="s">
        <v>959</v>
      </c>
      <c r="G185" s="231" t="s">
        <v>916</v>
      </c>
      <c r="H185" s="231" t="s">
        <v>917</v>
      </c>
      <c r="I185" s="231" t="s">
        <v>686</v>
      </c>
      <c r="J185" s="245" t="s">
        <v>960</v>
      </c>
      <c r="K185" s="232">
        <f>K186</f>
        <v>226602400</v>
      </c>
      <c r="L185" s="232">
        <f>L186</f>
        <v>234219830</v>
      </c>
      <c r="M185" s="232">
        <f>M186</f>
        <v>233607391.03</v>
      </c>
      <c r="N185" s="133">
        <f t="shared" si="14"/>
        <v>0.9973851959076223</v>
      </c>
      <c r="O185" s="233"/>
    </row>
    <row r="186" spans="1:15" ht="26.25">
      <c r="A186" s="63">
        <v>174</v>
      </c>
      <c r="B186" s="231" t="s">
        <v>836</v>
      </c>
      <c r="C186" s="231" t="s">
        <v>745</v>
      </c>
      <c r="D186" s="231" t="s">
        <v>922</v>
      </c>
      <c r="E186" s="231" t="s">
        <v>317</v>
      </c>
      <c r="F186" s="231" t="s">
        <v>959</v>
      </c>
      <c r="G186" s="231" t="s">
        <v>931</v>
      </c>
      <c r="H186" s="231" t="s">
        <v>917</v>
      </c>
      <c r="I186" s="231" t="s">
        <v>686</v>
      </c>
      <c r="J186" s="245" t="s">
        <v>961</v>
      </c>
      <c r="K186" s="232">
        <f>SUM(K187:K204)</f>
        <v>226602400</v>
      </c>
      <c r="L186" s="232">
        <f>SUM(L187:L204)</f>
        <v>234219830</v>
      </c>
      <c r="M186" s="232">
        <f>SUM(M187:M204)</f>
        <v>233607391.03</v>
      </c>
      <c r="N186" s="133">
        <f t="shared" si="14"/>
        <v>0.9973851959076223</v>
      </c>
      <c r="O186" s="233"/>
    </row>
    <row r="187" spans="1:15" ht="52.5">
      <c r="A187" s="63">
        <v>175</v>
      </c>
      <c r="B187" s="239" t="s">
        <v>836</v>
      </c>
      <c r="C187" s="239" t="s">
        <v>745</v>
      </c>
      <c r="D187" s="239" t="s">
        <v>922</v>
      </c>
      <c r="E187" s="239" t="s">
        <v>317</v>
      </c>
      <c r="F187" s="239" t="s">
        <v>959</v>
      </c>
      <c r="G187" s="239" t="s">
        <v>931</v>
      </c>
      <c r="H187" s="239" t="s">
        <v>1287</v>
      </c>
      <c r="I187" s="231" t="s">
        <v>686</v>
      </c>
      <c r="J187" s="234" t="s">
        <v>1884</v>
      </c>
      <c r="K187" s="232">
        <v>734700</v>
      </c>
      <c r="L187" s="232">
        <v>734700</v>
      </c>
      <c r="M187" s="232">
        <v>665601.9</v>
      </c>
      <c r="N187" s="133">
        <f t="shared" si="14"/>
        <v>0.9059505920783993</v>
      </c>
      <c r="O187" s="233"/>
    </row>
    <row r="188" spans="1:15" ht="144.75">
      <c r="A188" s="63">
        <v>176</v>
      </c>
      <c r="B188" s="231" t="s">
        <v>836</v>
      </c>
      <c r="C188" s="231" t="s">
        <v>745</v>
      </c>
      <c r="D188" s="231" t="s">
        <v>922</v>
      </c>
      <c r="E188" s="231" t="s">
        <v>317</v>
      </c>
      <c r="F188" s="231" t="s">
        <v>959</v>
      </c>
      <c r="G188" s="231" t="s">
        <v>931</v>
      </c>
      <c r="H188" s="231" t="s">
        <v>976</v>
      </c>
      <c r="I188" s="231" t="s">
        <v>686</v>
      </c>
      <c r="J188" s="164" t="s">
        <v>1885</v>
      </c>
      <c r="K188" s="232">
        <v>23240000</v>
      </c>
      <c r="L188" s="232">
        <v>24037810</v>
      </c>
      <c r="M188" s="232">
        <v>24037810</v>
      </c>
      <c r="N188" s="133">
        <f t="shared" si="14"/>
        <v>1</v>
      </c>
      <c r="O188" s="233"/>
    </row>
    <row r="189" spans="1:15" ht="144.75">
      <c r="A189" s="63">
        <v>177</v>
      </c>
      <c r="B189" s="231" t="s">
        <v>836</v>
      </c>
      <c r="C189" s="231" t="s">
        <v>745</v>
      </c>
      <c r="D189" s="231" t="s">
        <v>922</v>
      </c>
      <c r="E189" s="231" t="s">
        <v>317</v>
      </c>
      <c r="F189" s="231" t="s">
        <v>959</v>
      </c>
      <c r="G189" s="231" t="s">
        <v>931</v>
      </c>
      <c r="H189" s="231" t="s">
        <v>977</v>
      </c>
      <c r="I189" s="231" t="s">
        <v>686</v>
      </c>
      <c r="J189" s="244" t="s">
        <v>1886</v>
      </c>
      <c r="K189" s="232">
        <v>18592100</v>
      </c>
      <c r="L189" s="232">
        <v>18944920</v>
      </c>
      <c r="M189" s="232">
        <v>18944920</v>
      </c>
      <c r="N189" s="133">
        <f t="shared" si="14"/>
        <v>1</v>
      </c>
      <c r="O189" s="233"/>
    </row>
    <row r="190" spans="1:15" ht="78.75">
      <c r="A190" s="63">
        <v>178</v>
      </c>
      <c r="B190" s="231" t="s">
        <v>836</v>
      </c>
      <c r="C190" s="231" t="s">
        <v>745</v>
      </c>
      <c r="D190" s="231" t="s">
        <v>922</v>
      </c>
      <c r="E190" s="231" t="s">
        <v>317</v>
      </c>
      <c r="F190" s="231" t="s">
        <v>959</v>
      </c>
      <c r="G190" s="231" t="s">
        <v>931</v>
      </c>
      <c r="H190" s="231" t="s">
        <v>962</v>
      </c>
      <c r="I190" s="231" t="s">
        <v>686</v>
      </c>
      <c r="J190" s="244" t="s">
        <v>1887</v>
      </c>
      <c r="K190" s="232">
        <v>70200</v>
      </c>
      <c r="L190" s="232">
        <v>56700</v>
      </c>
      <c r="M190" s="232">
        <v>28551.73</v>
      </c>
      <c r="N190" s="133">
        <f t="shared" si="14"/>
        <v>0.503557848324515</v>
      </c>
      <c r="O190" s="233"/>
    </row>
    <row r="191" spans="1:15" ht="66">
      <c r="A191" s="63">
        <v>179</v>
      </c>
      <c r="B191" s="231" t="s">
        <v>836</v>
      </c>
      <c r="C191" s="231" t="s">
        <v>745</v>
      </c>
      <c r="D191" s="231" t="s">
        <v>922</v>
      </c>
      <c r="E191" s="231" t="s">
        <v>317</v>
      </c>
      <c r="F191" s="231" t="s">
        <v>959</v>
      </c>
      <c r="G191" s="231" t="s">
        <v>931</v>
      </c>
      <c r="H191" s="231" t="s">
        <v>963</v>
      </c>
      <c r="I191" s="231" t="s">
        <v>686</v>
      </c>
      <c r="J191" s="234" t="s">
        <v>1888</v>
      </c>
      <c r="K191" s="232">
        <v>46900</v>
      </c>
      <c r="L191" s="232">
        <v>52200</v>
      </c>
      <c r="M191" s="232">
        <v>2700</v>
      </c>
      <c r="N191" s="133">
        <f t="shared" si="14"/>
        <v>0.05172413793103448</v>
      </c>
      <c r="O191" s="233"/>
    </row>
    <row r="192" spans="1:15" ht="52.5">
      <c r="A192" s="63">
        <v>180</v>
      </c>
      <c r="B192" s="231" t="s">
        <v>836</v>
      </c>
      <c r="C192" s="231" t="s">
        <v>745</v>
      </c>
      <c r="D192" s="231" t="s">
        <v>922</v>
      </c>
      <c r="E192" s="231" t="s">
        <v>317</v>
      </c>
      <c r="F192" s="231" t="s">
        <v>959</v>
      </c>
      <c r="G192" s="231" t="s">
        <v>931</v>
      </c>
      <c r="H192" s="231" t="s">
        <v>964</v>
      </c>
      <c r="I192" s="231" t="s">
        <v>686</v>
      </c>
      <c r="J192" s="234" t="s">
        <v>1889</v>
      </c>
      <c r="K192" s="232">
        <v>2225700</v>
      </c>
      <c r="L192" s="232">
        <v>2225700</v>
      </c>
      <c r="M192" s="232">
        <v>2203114</v>
      </c>
      <c r="N192" s="133">
        <f t="shared" si="14"/>
        <v>0.9898521813362088</v>
      </c>
      <c r="O192" s="233"/>
    </row>
    <row r="193" spans="1:15" ht="52.5">
      <c r="A193" s="63">
        <v>181</v>
      </c>
      <c r="B193" s="231" t="s">
        <v>836</v>
      </c>
      <c r="C193" s="231" t="s">
        <v>745</v>
      </c>
      <c r="D193" s="231" t="s">
        <v>922</v>
      </c>
      <c r="E193" s="231" t="s">
        <v>317</v>
      </c>
      <c r="F193" s="231" t="s">
        <v>959</v>
      </c>
      <c r="G193" s="231" t="s">
        <v>931</v>
      </c>
      <c r="H193" s="231" t="s">
        <v>965</v>
      </c>
      <c r="I193" s="231" t="s">
        <v>686</v>
      </c>
      <c r="J193" s="244" t="s">
        <v>1890</v>
      </c>
      <c r="K193" s="232">
        <v>567400</v>
      </c>
      <c r="L193" s="232">
        <v>384800</v>
      </c>
      <c r="M193" s="232">
        <v>384638.75</v>
      </c>
      <c r="N193" s="133">
        <f t="shared" si="14"/>
        <v>0.9995809511434511</v>
      </c>
      <c r="O193" s="233"/>
    </row>
    <row r="194" spans="1:15" ht="52.5">
      <c r="A194" s="63">
        <v>182</v>
      </c>
      <c r="B194" s="231" t="s">
        <v>836</v>
      </c>
      <c r="C194" s="231" t="s">
        <v>745</v>
      </c>
      <c r="D194" s="231" t="s">
        <v>922</v>
      </c>
      <c r="E194" s="231" t="s">
        <v>317</v>
      </c>
      <c r="F194" s="231" t="s">
        <v>959</v>
      </c>
      <c r="G194" s="231" t="s">
        <v>931</v>
      </c>
      <c r="H194" s="231" t="s">
        <v>966</v>
      </c>
      <c r="I194" s="231" t="s">
        <v>686</v>
      </c>
      <c r="J194" s="244" t="s">
        <v>1891</v>
      </c>
      <c r="K194" s="232">
        <v>44800</v>
      </c>
      <c r="L194" s="232">
        <v>44800</v>
      </c>
      <c r="M194" s="232">
        <v>44800</v>
      </c>
      <c r="N194" s="133">
        <f t="shared" si="14"/>
        <v>1</v>
      </c>
      <c r="O194" s="233"/>
    </row>
    <row r="195" spans="1:15" ht="66">
      <c r="A195" s="63">
        <v>183</v>
      </c>
      <c r="B195" s="231" t="s">
        <v>836</v>
      </c>
      <c r="C195" s="231" t="s">
        <v>745</v>
      </c>
      <c r="D195" s="231" t="s">
        <v>922</v>
      </c>
      <c r="E195" s="231" t="s">
        <v>317</v>
      </c>
      <c r="F195" s="231" t="s">
        <v>959</v>
      </c>
      <c r="G195" s="231" t="s">
        <v>931</v>
      </c>
      <c r="H195" s="231" t="s">
        <v>967</v>
      </c>
      <c r="I195" s="231" t="s">
        <v>686</v>
      </c>
      <c r="J195" s="244" t="s">
        <v>1892</v>
      </c>
      <c r="K195" s="232">
        <v>1860300</v>
      </c>
      <c r="L195" s="232">
        <v>1860300</v>
      </c>
      <c r="M195" s="232">
        <v>1860300</v>
      </c>
      <c r="N195" s="133">
        <f t="shared" si="14"/>
        <v>1</v>
      </c>
      <c r="O195" s="233"/>
    </row>
    <row r="196" spans="1:15" ht="105">
      <c r="A196" s="63">
        <v>184</v>
      </c>
      <c r="B196" s="231" t="s">
        <v>836</v>
      </c>
      <c r="C196" s="231" t="s">
        <v>745</v>
      </c>
      <c r="D196" s="231" t="s">
        <v>922</v>
      </c>
      <c r="E196" s="231" t="s">
        <v>317</v>
      </c>
      <c r="F196" s="231" t="s">
        <v>959</v>
      </c>
      <c r="G196" s="231" t="s">
        <v>931</v>
      </c>
      <c r="H196" s="231" t="s">
        <v>968</v>
      </c>
      <c r="I196" s="231" t="s">
        <v>686</v>
      </c>
      <c r="J196" s="244" t="s">
        <v>1893</v>
      </c>
      <c r="K196" s="232">
        <v>156000</v>
      </c>
      <c r="L196" s="232">
        <v>156000</v>
      </c>
      <c r="M196" s="232">
        <v>156000</v>
      </c>
      <c r="N196" s="133">
        <f t="shared" si="14"/>
        <v>1</v>
      </c>
      <c r="O196" s="233"/>
    </row>
    <row r="197" spans="1:15" ht="144.75">
      <c r="A197" s="63">
        <v>185</v>
      </c>
      <c r="B197" s="231" t="s">
        <v>836</v>
      </c>
      <c r="C197" s="231" t="s">
        <v>745</v>
      </c>
      <c r="D197" s="231" t="s">
        <v>922</v>
      </c>
      <c r="E197" s="231" t="s">
        <v>317</v>
      </c>
      <c r="F197" s="231" t="s">
        <v>959</v>
      </c>
      <c r="G197" s="231" t="s">
        <v>931</v>
      </c>
      <c r="H197" s="231" t="s">
        <v>969</v>
      </c>
      <c r="I197" s="231" t="s">
        <v>686</v>
      </c>
      <c r="J197" s="234" t="s">
        <v>1886</v>
      </c>
      <c r="K197" s="232">
        <v>121418900</v>
      </c>
      <c r="L197" s="232">
        <v>127514610</v>
      </c>
      <c r="M197" s="232">
        <v>127514610</v>
      </c>
      <c r="N197" s="133">
        <f t="shared" si="14"/>
        <v>1</v>
      </c>
      <c r="O197" s="233"/>
    </row>
    <row r="198" spans="1:15" ht="66">
      <c r="A198" s="63">
        <v>186</v>
      </c>
      <c r="B198" s="231" t="s">
        <v>836</v>
      </c>
      <c r="C198" s="231" t="s">
        <v>745</v>
      </c>
      <c r="D198" s="231" t="s">
        <v>922</v>
      </c>
      <c r="E198" s="231" t="s">
        <v>317</v>
      </c>
      <c r="F198" s="231" t="s">
        <v>959</v>
      </c>
      <c r="G198" s="231" t="s">
        <v>931</v>
      </c>
      <c r="H198" s="231" t="s">
        <v>970</v>
      </c>
      <c r="I198" s="231" t="s">
        <v>686</v>
      </c>
      <c r="J198" s="234" t="s">
        <v>1894</v>
      </c>
      <c r="K198" s="232">
        <v>5820300</v>
      </c>
      <c r="L198" s="232">
        <v>5282000</v>
      </c>
      <c r="M198" s="232">
        <v>5282000</v>
      </c>
      <c r="N198" s="133">
        <f t="shared" si="14"/>
        <v>1</v>
      </c>
      <c r="O198" s="233"/>
    </row>
    <row r="199" spans="1:15" ht="39">
      <c r="A199" s="63">
        <v>187</v>
      </c>
      <c r="B199" s="231" t="s">
        <v>836</v>
      </c>
      <c r="C199" s="231" t="s">
        <v>745</v>
      </c>
      <c r="D199" s="231" t="s">
        <v>922</v>
      </c>
      <c r="E199" s="231" t="s">
        <v>317</v>
      </c>
      <c r="F199" s="231" t="s">
        <v>959</v>
      </c>
      <c r="G199" s="231" t="s">
        <v>931</v>
      </c>
      <c r="H199" s="231" t="s">
        <v>971</v>
      </c>
      <c r="I199" s="231" t="s">
        <v>686</v>
      </c>
      <c r="J199" s="234" t="s">
        <v>1895</v>
      </c>
      <c r="K199" s="232">
        <v>6890600</v>
      </c>
      <c r="L199" s="232">
        <v>7964000</v>
      </c>
      <c r="M199" s="232">
        <v>7557400</v>
      </c>
      <c r="N199" s="133">
        <f t="shared" si="14"/>
        <v>0.9489452536413863</v>
      </c>
      <c r="O199" s="233"/>
    </row>
    <row r="200" spans="1:15" ht="144.75">
      <c r="A200" s="63">
        <v>188</v>
      </c>
      <c r="B200" s="231" t="s">
        <v>836</v>
      </c>
      <c r="C200" s="231" t="s">
        <v>745</v>
      </c>
      <c r="D200" s="231" t="s">
        <v>922</v>
      </c>
      <c r="E200" s="231" t="s">
        <v>317</v>
      </c>
      <c r="F200" s="231" t="s">
        <v>959</v>
      </c>
      <c r="G200" s="231" t="s">
        <v>931</v>
      </c>
      <c r="H200" s="231" t="s">
        <v>972</v>
      </c>
      <c r="I200" s="231" t="s">
        <v>686</v>
      </c>
      <c r="J200" s="244" t="s">
        <v>1896</v>
      </c>
      <c r="K200" s="232">
        <v>27587600</v>
      </c>
      <c r="L200" s="232">
        <v>27924990</v>
      </c>
      <c r="M200" s="232">
        <v>27924990</v>
      </c>
      <c r="N200" s="133">
        <f t="shared" si="14"/>
        <v>1</v>
      </c>
      <c r="O200" s="233"/>
    </row>
    <row r="201" spans="1:15" ht="52.5">
      <c r="A201" s="63">
        <v>189</v>
      </c>
      <c r="B201" s="231" t="s">
        <v>836</v>
      </c>
      <c r="C201" s="231" t="s">
        <v>745</v>
      </c>
      <c r="D201" s="231" t="s">
        <v>922</v>
      </c>
      <c r="E201" s="231" t="s">
        <v>317</v>
      </c>
      <c r="F201" s="231" t="s">
        <v>959</v>
      </c>
      <c r="G201" s="231" t="s">
        <v>931</v>
      </c>
      <c r="H201" s="231" t="s">
        <v>973</v>
      </c>
      <c r="I201" s="231" t="s">
        <v>686</v>
      </c>
      <c r="J201" s="234" t="s">
        <v>1897</v>
      </c>
      <c r="K201" s="232">
        <v>14609600</v>
      </c>
      <c r="L201" s="232">
        <v>14609600</v>
      </c>
      <c r="M201" s="232">
        <v>14609600</v>
      </c>
      <c r="N201" s="133">
        <f t="shared" si="14"/>
        <v>1</v>
      </c>
      <c r="O201" s="233"/>
    </row>
    <row r="202" spans="1:15" ht="66">
      <c r="A202" s="63">
        <v>190</v>
      </c>
      <c r="B202" s="231" t="s">
        <v>836</v>
      </c>
      <c r="C202" s="231" t="s">
        <v>745</v>
      </c>
      <c r="D202" s="231" t="s">
        <v>922</v>
      </c>
      <c r="E202" s="231" t="s">
        <v>317</v>
      </c>
      <c r="F202" s="231" t="s">
        <v>959</v>
      </c>
      <c r="G202" s="231" t="s">
        <v>931</v>
      </c>
      <c r="H202" s="231" t="s">
        <v>974</v>
      </c>
      <c r="I202" s="231" t="s">
        <v>686</v>
      </c>
      <c r="J202" s="7" t="s">
        <v>1898</v>
      </c>
      <c r="K202" s="232">
        <v>729900</v>
      </c>
      <c r="L202" s="232">
        <v>729900</v>
      </c>
      <c r="M202" s="232">
        <v>693554.65</v>
      </c>
      <c r="N202" s="133">
        <f t="shared" si="14"/>
        <v>0.9502050280860392</v>
      </c>
      <c r="O202" s="233"/>
    </row>
    <row r="203" spans="1:15" ht="39">
      <c r="A203" s="63">
        <v>191</v>
      </c>
      <c r="B203" s="231" t="s">
        <v>836</v>
      </c>
      <c r="C203" s="231" t="s">
        <v>745</v>
      </c>
      <c r="D203" s="231" t="s">
        <v>922</v>
      </c>
      <c r="E203" s="231" t="s">
        <v>317</v>
      </c>
      <c r="F203" s="231" t="s">
        <v>959</v>
      </c>
      <c r="G203" s="231" t="s">
        <v>931</v>
      </c>
      <c r="H203" s="231" t="s">
        <v>1023</v>
      </c>
      <c r="I203" s="231" t="s">
        <v>686</v>
      </c>
      <c r="J203" s="7" t="s">
        <v>1899</v>
      </c>
      <c r="K203" s="232">
        <v>2007400</v>
      </c>
      <c r="L203" s="232">
        <v>1693300</v>
      </c>
      <c r="M203" s="232">
        <v>1693300</v>
      </c>
      <c r="N203" s="133">
        <f t="shared" si="14"/>
        <v>1</v>
      </c>
      <c r="O203" s="233"/>
    </row>
    <row r="204" spans="1:15" ht="92.25">
      <c r="A204" s="63">
        <v>192</v>
      </c>
      <c r="B204" s="231" t="s">
        <v>836</v>
      </c>
      <c r="C204" s="231" t="s">
        <v>745</v>
      </c>
      <c r="D204" s="231" t="s">
        <v>922</v>
      </c>
      <c r="E204" s="231" t="s">
        <v>317</v>
      </c>
      <c r="F204" s="231" t="s">
        <v>959</v>
      </c>
      <c r="G204" s="231" t="s">
        <v>931</v>
      </c>
      <c r="H204" s="231" t="s">
        <v>1966</v>
      </c>
      <c r="I204" s="231" t="s">
        <v>686</v>
      </c>
      <c r="J204" s="7" t="s">
        <v>1901</v>
      </c>
      <c r="K204" s="232">
        <v>0</v>
      </c>
      <c r="L204" s="232">
        <v>3500</v>
      </c>
      <c r="M204" s="232">
        <v>3500</v>
      </c>
      <c r="N204" s="133">
        <f>M204/L204</f>
        <v>1</v>
      </c>
      <c r="O204" s="233"/>
    </row>
    <row r="205" spans="1:15" ht="66">
      <c r="A205" s="63">
        <v>193</v>
      </c>
      <c r="B205" s="231" t="s">
        <v>836</v>
      </c>
      <c r="C205" s="231" t="s">
        <v>745</v>
      </c>
      <c r="D205" s="231" t="s">
        <v>922</v>
      </c>
      <c r="E205" s="231" t="s">
        <v>317</v>
      </c>
      <c r="F205" s="231" t="s">
        <v>975</v>
      </c>
      <c r="G205" s="231" t="s">
        <v>916</v>
      </c>
      <c r="H205" s="231" t="s">
        <v>917</v>
      </c>
      <c r="I205" s="231" t="s">
        <v>686</v>
      </c>
      <c r="J205" s="7" t="s">
        <v>155</v>
      </c>
      <c r="K205" s="232">
        <f>K206</f>
        <v>1852400</v>
      </c>
      <c r="L205" s="232">
        <f>L206</f>
        <v>1052400</v>
      </c>
      <c r="M205" s="232">
        <f>M206</f>
        <v>1052400</v>
      </c>
      <c r="N205" s="133">
        <f t="shared" si="14"/>
        <v>1</v>
      </c>
      <c r="O205" s="233"/>
    </row>
    <row r="206" spans="1:15" ht="52.5">
      <c r="A206" s="63">
        <v>194</v>
      </c>
      <c r="B206" s="231" t="s">
        <v>836</v>
      </c>
      <c r="C206" s="231" t="s">
        <v>745</v>
      </c>
      <c r="D206" s="231" t="s">
        <v>922</v>
      </c>
      <c r="E206" s="231" t="s">
        <v>317</v>
      </c>
      <c r="F206" s="231" t="s">
        <v>975</v>
      </c>
      <c r="G206" s="231" t="s">
        <v>931</v>
      </c>
      <c r="H206" s="231" t="s">
        <v>917</v>
      </c>
      <c r="I206" s="231" t="s">
        <v>686</v>
      </c>
      <c r="J206" s="7" t="s">
        <v>156</v>
      </c>
      <c r="K206" s="232">
        <v>1852400</v>
      </c>
      <c r="L206" s="232">
        <v>1052400</v>
      </c>
      <c r="M206" s="232">
        <v>1052400</v>
      </c>
      <c r="N206" s="133">
        <f t="shared" si="14"/>
        <v>1</v>
      </c>
      <c r="O206" s="233"/>
    </row>
    <row r="207" spans="1:15" ht="26.25">
      <c r="A207" s="63">
        <v>195</v>
      </c>
      <c r="B207" s="231" t="s">
        <v>836</v>
      </c>
      <c r="C207" s="231" t="s">
        <v>745</v>
      </c>
      <c r="D207" s="231" t="s">
        <v>922</v>
      </c>
      <c r="E207" s="231" t="s">
        <v>321</v>
      </c>
      <c r="F207" s="231" t="s">
        <v>370</v>
      </c>
      <c r="G207" s="231" t="s">
        <v>916</v>
      </c>
      <c r="H207" s="231" t="s">
        <v>917</v>
      </c>
      <c r="I207" s="231" t="s">
        <v>686</v>
      </c>
      <c r="J207" s="7" t="s">
        <v>958</v>
      </c>
      <c r="K207" s="232">
        <f>K208</f>
        <v>806000</v>
      </c>
      <c r="L207" s="232">
        <f>L208</f>
        <v>890100</v>
      </c>
      <c r="M207" s="232">
        <f>M208</f>
        <v>890100</v>
      </c>
      <c r="N207" s="133">
        <f t="shared" si="14"/>
        <v>1</v>
      </c>
      <c r="O207" s="233"/>
    </row>
    <row r="208" spans="1:15" ht="39">
      <c r="A208" s="63">
        <v>196</v>
      </c>
      <c r="B208" s="231" t="s">
        <v>836</v>
      </c>
      <c r="C208" s="231" t="s">
        <v>745</v>
      </c>
      <c r="D208" s="231" t="s">
        <v>922</v>
      </c>
      <c r="E208" s="231" t="s">
        <v>321</v>
      </c>
      <c r="F208" s="231" t="s">
        <v>370</v>
      </c>
      <c r="G208" s="231" t="s">
        <v>931</v>
      </c>
      <c r="H208" s="231" t="s">
        <v>917</v>
      </c>
      <c r="I208" s="231" t="s">
        <v>686</v>
      </c>
      <c r="J208" s="7" t="s">
        <v>681</v>
      </c>
      <c r="K208" s="232">
        <v>806000</v>
      </c>
      <c r="L208" s="232">
        <v>890100</v>
      </c>
      <c r="M208" s="232">
        <v>890100</v>
      </c>
      <c r="N208" s="133">
        <f t="shared" si="14"/>
        <v>1</v>
      </c>
      <c r="O208" s="233"/>
    </row>
    <row r="209" spans="1:15" ht="66">
      <c r="A209" s="63">
        <v>197</v>
      </c>
      <c r="B209" s="231" t="s">
        <v>836</v>
      </c>
      <c r="C209" s="231" t="s">
        <v>745</v>
      </c>
      <c r="D209" s="231" t="s">
        <v>922</v>
      </c>
      <c r="E209" s="231" t="s">
        <v>321</v>
      </c>
      <c r="F209" s="231" t="s">
        <v>372</v>
      </c>
      <c r="G209" s="231" t="s">
        <v>916</v>
      </c>
      <c r="H209" s="231" t="s">
        <v>917</v>
      </c>
      <c r="I209" s="231" t="s">
        <v>686</v>
      </c>
      <c r="J209" s="7" t="s">
        <v>1021</v>
      </c>
      <c r="K209" s="232">
        <f>K210</f>
        <v>5800</v>
      </c>
      <c r="L209" s="232">
        <f>L210</f>
        <v>5100</v>
      </c>
      <c r="M209" s="232">
        <f>M210</f>
        <v>0</v>
      </c>
      <c r="N209" s="133">
        <f t="shared" si="14"/>
        <v>0</v>
      </c>
      <c r="O209" s="233"/>
    </row>
    <row r="210" spans="1:15" ht="66">
      <c r="A210" s="63">
        <v>198</v>
      </c>
      <c r="B210" s="231" t="s">
        <v>836</v>
      </c>
      <c r="C210" s="231" t="s">
        <v>745</v>
      </c>
      <c r="D210" s="231" t="s">
        <v>922</v>
      </c>
      <c r="E210" s="231" t="s">
        <v>321</v>
      </c>
      <c r="F210" s="231" t="s">
        <v>372</v>
      </c>
      <c r="G210" s="231" t="s">
        <v>931</v>
      </c>
      <c r="H210" s="231" t="s">
        <v>917</v>
      </c>
      <c r="I210" s="231" t="s">
        <v>686</v>
      </c>
      <c r="J210" s="234" t="s">
        <v>1022</v>
      </c>
      <c r="K210" s="232">
        <v>5800</v>
      </c>
      <c r="L210" s="232">
        <v>5100</v>
      </c>
      <c r="M210" s="232">
        <v>0</v>
      </c>
      <c r="N210" s="133">
        <f t="shared" si="14"/>
        <v>0</v>
      </c>
      <c r="O210" s="233"/>
    </row>
    <row r="211" spans="1:15" ht="39">
      <c r="A211" s="63">
        <v>199</v>
      </c>
      <c r="B211" s="231" t="s">
        <v>836</v>
      </c>
      <c r="C211" s="231" t="s">
        <v>745</v>
      </c>
      <c r="D211" s="231" t="s">
        <v>922</v>
      </c>
      <c r="E211" s="231" t="s">
        <v>321</v>
      </c>
      <c r="F211" s="231" t="s">
        <v>478</v>
      </c>
      <c r="G211" s="231" t="s">
        <v>931</v>
      </c>
      <c r="H211" s="231" t="s">
        <v>917</v>
      </c>
      <c r="I211" s="231" t="s">
        <v>686</v>
      </c>
      <c r="J211" s="246" t="s">
        <v>1903</v>
      </c>
      <c r="K211" s="232">
        <v>0</v>
      </c>
      <c r="L211" s="232">
        <v>163000</v>
      </c>
      <c r="M211" s="232">
        <v>162274.3</v>
      </c>
      <c r="N211" s="133">
        <f>M211/L211</f>
        <v>0.9955478527607361</v>
      </c>
      <c r="O211" s="233"/>
    </row>
    <row r="212" spans="1:15" ht="12.75">
      <c r="A212" s="63">
        <v>200</v>
      </c>
      <c r="B212" s="231" t="s">
        <v>915</v>
      </c>
      <c r="C212" s="231" t="s">
        <v>745</v>
      </c>
      <c r="D212" s="231" t="s">
        <v>922</v>
      </c>
      <c r="E212" s="231" t="s">
        <v>402</v>
      </c>
      <c r="F212" s="231" t="s">
        <v>915</v>
      </c>
      <c r="G212" s="231" t="s">
        <v>916</v>
      </c>
      <c r="H212" s="11" t="s">
        <v>917</v>
      </c>
      <c r="I212" s="231" t="s">
        <v>686</v>
      </c>
      <c r="J212" s="246" t="s">
        <v>413</v>
      </c>
      <c r="K212" s="232">
        <f>K213+K252+K253+K254</f>
        <v>40835133</v>
      </c>
      <c r="L212" s="232">
        <f>L213+L252+L253+L254</f>
        <v>58291627.54000001</v>
      </c>
      <c r="M212" s="232">
        <f>M213+M252+M253+M254</f>
        <v>57802327.54000001</v>
      </c>
      <c r="N212" s="133">
        <f t="shared" si="14"/>
        <v>0.9916059986545368</v>
      </c>
      <c r="O212" s="233"/>
    </row>
    <row r="213" spans="1:15" ht="39">
      <c r="A213" s="63">
        <v>201</v>
      </c>
      <c r="B213" s="231" t="s">
        <v>836</v>
      </c>
      <c r="C213" s="231" t="s">
        <v>745</v>
      </c>
      <c r="D213" s="231" t="s">
        <v>922</v>
      </c>
      <c r="E213" s="231" t="s">
        <v>402</v>
      </c>
      <c r="F213" s="231" t="s">
        <v>978</v>
      </c>
      <c r="G213" s="231" t="s">
        <v>916</v>
      </c>
      <c r="H213" s="231" t="s">
        <v>917</v>
      </c>
      <c r="I213" s="231" t="s">
        <v>686</v>
      </c>
      <c r="J213" s="80" t="s">
        <v>845</v>
      </c>
      <c r="K213" s="232">
        <f>K214</f>
        <v>40835133</v>
      </c>
      <c r="L213" s="232">
        <f>L214</f>
        <v>43008227.54000001</v>
      </c>
      <c r="M213" s="232">
        <f>M214</f>
        <v>42849227.54000001</v>
      </c>
      <c r="N213" s="133">
        <f t="shared" si="14"/>
        <v>0.9963030329521922</v>
      </c>
      <c r="O213" s="233"/>
    </row>
    <row r="214" spans="1:15" ht="52.5">
      <c r="A214" s="63">
        <v>202</v>
      </c>
      <c r="B214" s="231" t="s">
        <v>836</v>
      </c>
      <c r="C214" s="231" t="s">
        <v>745</v>
      </c>
      <c r="D214" s="231" t="s">
        <v>922</v>
      </c>
      <c r="E214" s="231" t="s">
        <v>402</v>
      </c>
      <c r="F214" s="231" t="s">
        <v>978</v>
      </c>
      <c r="G214" s="231" t="s">
        <v>931</v>
      </c>
      <c r="H214" s="231" t="s">
        <v>917</v>
      </c>
      <c r="I214" s="231" t="s">
        <v>686</v>
      </c>
      <c r="J214" s="215" t="s">
        <v>157</v>
      </c>
      <c r="K214" s="232">
        <f>SUM(K215:K251)</f>
        <v>40835133</v>
      </c>
      <c r="L214" s="232">
        <f>SUM(L215:L251)</f>
        <v>43008227.54000001</v>
      </c>
      <c r="M214" s="232">
        <f>SUM(M215:M251)</f>
        <v>42849227.54000001</v>
      </c>
      <c r="N214" s="133">
        <f aca="true" t="shared" si="16" ref="N214:N258">M214/L214</f>
        <v>0.9963030329521922</v>
      </c>
      <c r="O214" s="233"/>
    </row>
    <row r="215" spans="1:15" ht="66">
      <c r="A215" s="63">
        <v>203</v>
      </c>
      <c r="B215" s="231" t="s">
        <v>836</v>
      </c>
      <c r="C215" s="231" t="s">
        <v>745</v>
      </c>
      <c r="D215" s="231" t="s">
        <v>922</v>
      </c>
      <c r="E215" s="231" t="s">
        <v>402</v>
      </c>
      <c r="F215" s="231" t="s">
        <v>978</v>
      </c>
      <c r="G215" s="231" t="s">
        <v>931</v>
      </c>
      <c r="H215" s="231" t="s">
        <v>979</v>
      </c>
      <c r="I215" s="231" t="s">
        <v>686</v>
      </c>
      <c r="J215" s="215" t="s">
        <v>1904</v>
      </c>
      <c r="K215" s="232">
        <v>309042</v>
      </c>
      <c r="L215" s="232">
        <v>289356.42</v>
      </c>
      <c r="M215" s="232">
        <v>289356.42</v>
      </c>
      <c r="N215" s="133">
        <f t="shared" si="16"/>
        <v>1</v>
      </c>
      <c r="O215" s="233"/>
    </row>
    <row r="216" spans="1:15" ht="78.75">
      <c r="A216" s="63">
        <v>204</v>
      </c>
      <c r="B216" s="231" t="s">
        <v>836</v>
      </c>
      <c r="C216" s="231" t="s">
        <v>745</v>
      </c>
      <c r="D216" s="231" t="s">
        <v>922</v>
      </c>
      <c r="E216" s="231" t="s">
        <v>402</v>
      </c>
      <c r="F216" s="231" t="s">
        <v>978</v>
      </c>
      <c r="G216" s="231" t="s">
        <v>931</v>
      </c>
      <c r="H216" s="231" t="s">
        <v>1024</v>
      </c>
      <c r="I216" s="231" t="s">
        <v>686</v>
      </c>
      <c r="J216" s="215" t="s">
        <v>1905</v>
      </c>
      <c r="K216" s="232">
        <v>2003030</v>
      </c>
      <c r="L216" s="232">
        <v>2003030</v>
      </c>
      <c r="M216" s="232">
        <v>2003030</v>
      </c>
      <c r="N216" s="133">
        <f t="shared" si="16"/>
        <v>1</v>
      </c>
      <c r="O216" s="233"/>
    </row>
    <row r="217" spans="1:15" ht="78.75">
      <c r="A217" s="63">
        <v>205</v>
      </c>
      <c r="B217" s="231" t="s">
        <v>836</v>
      </c>
      <c r="C217" s="231" t="s">
        <v>745</v>
      </c>
      <c r="D217" s="231" t="s">
        <v>922</v>
      </c>
      <c r="E217" s="231" t="s">
        <v>402</v>
      </c>
      <c r="F217" s="231" t="s">
        <v>978</v>
      </c>
      <c r="G217" s="231" t="s">
        <v>931</v>
      </c>
      <c r="H217" s="231" t="s">
        <v>1044</v>
      </c>
      <c r="I217" s="231" t="s">
        <v>686</v>
      </c>
      <c r="J217" s="215" t="s">
        <v>1906</v>
      </c>
      <c r="K217" s="232">
        <v>4776270</v>
      </c>
      <c r="L217" s="232">
        <v>4776270</v>
      </c>
      <c r="M217" s="232">
        <v>4776270</v>
      </c>
      <c r="N217" s="133">
        <f t="shared" si="16"/>
        <v>1</v>
      </c>
      <c r="O217" s="233"/>
    </row>
    <row r="218" spans="1:15" ht="78.75">
      <c r="A218" s="63">
        <v>206</v>
      </c>
      <c r="B218" s="231" t="s">
        <v>836</v>
      </c>
      <c r="C218" s="231" t="s">
        <v>745</v>
      </c>
      <c r="D218" s="231" t="s">
        <v>922</v>
      </c>
      <c r="E218" s="231" t="s">
        <v>402</v>
      </c>
      <c r="F218" s="231" t="s">
        <v>978</v>
      </c>
      <c r="G218" s="231" t="s">
        <v>931</v>
      </c>
      <c r="H218" s="231" t="s">
        <v>1025</v>
      </c>
      <c r="I218" s="231" t="s">
        <v>686</v>
      </c>
      <c r="J218" s="215" t="s">
        <v>1907</v>
      </c>
      <c r="K218" s="232">
        <v>1742020</v>
      </c>
      <c r="L218" s="232">
        <v>1642020</v>
      </c>
      <c r="M218" s="232">
        <v>1642020</v>
      </c>
      <c r="N218" s="133">
        <f t="shared" si="16"/>
        <v>1</v>
      </c>
      <c r="O218" s="233"/>
    </row>
    <row r="219" spans="1:15" ht="78.75">
      <c r="A219" s="63">
        <v>207</v>
      </c>
      <c r="B219" s="231" t="s">
        <v>836</v>
      </c>
      <c r="C219" s="231" t="s">
        <v>745</v>
      </c>
      <c r="D219" s="231" t="s">
        <v>922</v>
      </c>
      <c r="E219" s="231" t="s">
        <v>402</v>
      </c>
      <c r="F219" s="231" t="s">
        <v>978</v>
      </c>
      <c r="G219" s="231" t="s">
        <v>931</v>
      </c>
      <c r="H219" s="231" t="s">
        <v>980</v>
      </c>
      <c r="I219" s="231" t="s">
        <v>686</v>
      </c>
      <c r="J219" s="215" t="s">
        <v>1908</v>
      </c>
      <c r="K219" s="232">
        <v>1434580</v>
      </c>
      <c r="L219" s="232">
        <v>1434580</v>
      </c>
      <c r="M219" s="232">
        <v>1434580</v>
      </c>
      <c r="N219" s="133">
        <f t="shared" si="16"/>
        <v>1</v>
      </c>
      <c r="O219" s="233"/>
    </row>
    <row r="220" spans="1:15" ht="78.75">
      <c r="A220" s="63">
        <v>208</v>
      </c>
      <c r="B220" s="231" t="s">
        <v>836</v>
      </c>
      <c r="C220" s="231" t="s">
        <v>745</v>
      </c>
      <c r="D220" s="231" t="s">
        <v>922</v>
      </c>
      <c r="E220" s="231" t="s">
        <v>402</v>
      </c>
      <c r="F220" s="231" t="s">
        <v>978</v>
      </c>
      <c r="G220" s="231" t="s">
        <v>931</v>
      </c>
      <c r="H220" s="231" t="s">
        <v>1026</v>
      </c>
      <c r="I220" s="231" t="s">
        <v>686</v>
      </c>
      <c r="J220" s="215" t="s">
        <v>1909</v>
      </c>
      <c r="K220" s="232">
        <v>236670</v>
      </c>
      <c r="L220" s="232">
        <v>236670</v>
      </c>
      <c r="M220" s="232">
        <v>236670</v>
      </c>
      <c r="N220" s="133">
        <f t="shared" si="16"/>
        <v>1</v>
      </c>
      <c r="O220" s="233"/>
    </row>
    <row r="221" spans="1:15" ht="78.75">
      <c r="A221" s="63">
        <v>209</v>
      </c>
      <c r="B221" s="231" t="s">
        <v>836</v>
      </c>
      <c r="C221" s="231" t="s">
        <v>745</v>
      </c>
      <c r="D221" s="231" t="s">
        <v>922</v>
      </c>
      <c r="E221" s="231" t="s">
        <v>402</v>
      </c>
      <c r="F221" s="231" t="s">
        <v>978</v>
      </c>
      <c r="G221" s="231" t="s">
        <v>931</v>
      </c>
      <c r="H221" s="231" t="s">
        <v>1027</v>
      </c>
      <c r="I221" s="231" t="s">
        <v>686</v>
      </c>
      <c r="J221" s="215" t="s">
        <v>1910</v>
      </c>
      <c r="K221" s="232">
        <v>13160150</v>
      </c>
      <c r="L221" s="232">
        <v>13160150</v>
      </c>
      <c r="M221" s="232">
        <v>13160150</v>
      </c>
      <c r="N221" s="133">
        <f t="shared" si="16"/>
        <v>1</v>
      </c>
      <c r="O221" s="233"/>
    </row>
    <row r="222" spans="1:15" ht="78.75">
      <c r="A222" s="63">
        <v>210</v>
      </c>
      <c r="B222" s="231" t="s">
        <v>836</v>
      </c>
      <c r="C222" s="231" t="s">
        <v>745</v>
      </c>
      <c r="D222" s="231" t="s">
        <v>922</v>
      </c>
      <c r="E222" s="231" t="s">
        <v>402</v>
      </c>
      <c r="F222" s="231" t="s">
        <v>978</v>
      </c>
      <c r="G222" s="231" t="s">
        <v>931</v>
      </c>
      <c r="H222" s="231" t="s">
        <v>1028</v>
      </c>
      <c r="I222" s="231" t="s">
        <v>686</v>
      </c>
      <c r="J222" s="215" t="s">
        <v>1911</v>
      </c>
      <c r="K222" s="232">
        <v>1757810</v>
      </c>
      <c r="L222" s="232">
        <v>1757810</v>
      </c>
      <c r="M222" s="232">
        <v>1757810</v>
      </c>
      <c r="N222" s="133">
        <f t="shared" si="16"/>
        <v>1</v>
      </c>
      <c r="O222" s="233"/>
    </row>
    <row r="223" spans="1:15" ht="78.75">
      <c r="A223" s="63">
        <v>211</v>
      </c>
      <c r="B223" s="231" t="s">
        <v>836</v>
      </c>
      <c r="C223" s="231" t="s">
        <v>745</v>
      </c>
      <c r="D223" s="231" t="s">
        <v>922</v>
      </c>
      <c r="E223" s="231" t="s">
        <v>402</v>
      </c>
      <c r="F223" s="231" t="s">
        <v>978</v>
      </c>
      <c r="G223" s="231" t="s">
        <v>931</v>
      </c>
      <c r="H223" s="231" t="s">
        <v>1029</v>
      </c>
      <c r="I223" s="231" t="s">
        <v>686</v>
      </c>
      <c r="J223" s="215" t="s">
        <v>1912</v>
      </c>
      <c r="K223" s="232">
        <v>3252060</v>
      </c>
      <c r="L223" s="232">
        <v>3252060</v>
      </c>
      <c r="M223" s="232">
        <v>3252060</v>
      </c>
      <c r="N223" s="133">
        <f t="shared" si="16"/>
        <v>1</v>
      </c>
      <c r="O223" s="233"/>
    </row>
    <row r="224" spans="1:15" ht="78.75">
      <c r="A224" s="63">
        <v>212</v>
      </c>
      <c r="B224" s="231" t="s">
        <v>836</v>
      </c>
      <c r="C224" s="231" t="s">
        <v>745</v>
      </c>
      <c r="D224" s="231" t="s">
        <v>922</v>
      </c>
      <c r="E224" s="231" t="s">
        <v>402</v>
      </c>
      <c r="F224" s="231" t="s">
        <v>978</v>
      </c>
      <c r="G224" s="231" t="s">
        <v>931</v>
      </c>
      <c r="H224" s="231" t="s">
        <v>1030</v>
      </c>
      <c r="I224" s="231" t="s">
        <v>686</v>
      </c>
      <c r="J224" s="215" t="s">
        <v>1913</v>
      </c>
      <c r="K224" s="232">
        <v>800770</v>
      </c>
      <c r="L224" s="232">
        <v>800770</v>
      </c>
      <c r="M224" s="232">
        <v>800770</v>
      </c>
      <c r="N224" s="133">
        <f t="shared" si="16"/>
        <v>1</v>
      </c>
      <c r="O224" s="233"/>
    </row>
    <row r="225" spans="1:15" ht="78.75">
      <c r="A225" s="63">
        <v>213</v>
      </c>
      <c r="B225" s="231" t="s">
        <v>836</v>
      </c>
      <c r="C225" s="231" t="s">
        <v>745</v>
      </c>
      <c r="D225" s="231" t="s">
        <v>922</v>
      </c>
      <c r="E225" s="231" t="s">
        <v>402</v>
      </c>
      <c r="F225" s="231" t="s">
        <v>978</v>
      </c>
      <c r="G225" s="231" t="s">
        <v>931</v>
      </c>
      <c r="H225" s="231" t="s">
        <v>1031</v>
      </c>
      <c r="I225" s="231" t="s">
        <v>686</v>
      </c>
      <c r="J225" s="215" t="s">
        <v>1914</v>
      </c>
      <c r="K225" s="232">
        <v>2504430</v>
      </c>
      <c r="L225" s="232">
        <v>2504430</v>
      </c>
      <c r="M225" s="232">
        <v>2504430</v>
      </c>
      <c r="N225" s="133">
        <f t="shared" si="16"/>
        <v>1</v>
      </c>
      <c r="O225" s="233"/>
    </row>
    <row r="226" spans="1:15" ht="78.75">
      <c r="A226" s="63">
        <v>214</v>
      </c>
      <c r="B226" s="231" t="s">
        <v>836</v>
      </c>
      <c r="C226" s="231" t="s">
        <v>745</v>
      </c>
      <c r="D226" s="231" t="s">
        <v>922</v>
      </c>
      <c r="E226" s="231" t="s">
        <v>402</v>
      </c>
      <c r="F226" s="231" t="s">
        <v>978</v>
      </c>
      <c r="G226" s="231" t="s">
        <v>931</v>
      </c>
      <c r="H226" s="231" t="s">
        <v>1033</v>
      </c>
      <c r="I226" s="231" t="s">
        <v>686</v>
      </c>
      <c r="J226" s="215" t="s">
        <v>1915</v>
      </c>
      <c r="K226" s="232">
        <v>4099420</v>
      </c>
      <c r="L226" s="232">
        <v>4099420</v>
      </c>
      <c r="M226" s="232">
        <v>4099420</v>
      </c>
      <c r="N226" s="133">
        <f t="shared" si="16"/>
        <v>1</v>
      </c>
      <c r="O226" s="233"/>
    </row>
    <row r="227" spans="1:15" ht="78.75">
      <c r="A227" s="63">
        <v>215</v>
      </c>
      <c r="B227" s="231" t="s">
        <v>836</v>
      </c>
      <c r="C227" s="231" t="s">
        <v>745</v>
      </c>
      <c r="D227" s="231" t="s">
        <v>922</v>
      </c>
      <c r="E227" s="231" t="s">
        <v>402</v>
      </c>
      <c r="F227" s="231" t="s">
        <v>978</v>
      </c>
      <c r="G227" s="231" t="s">
        <v>931</v>
      </c>
      <c r="H227" s="231" t="s">
        <v>1034</v>
      </c>
      <c r="I227" s="231" t="s">
        <v>686</v>
      </c>
      <c r="J227" s="215" t="s">
        <v>1916</v>
      </c>
      <c r="K227" s="232">
        <v>1299870</v>
      </c>
      <c r="L227" s="232">
        <v>1299870</v>
      </c>
      <c r="M227" s="232">
        <v>1299870</v>
      </c>
      <c r="N227" s="133">
        <f t="shared" si="16"/>
        <v>1</v>
      </c>
      <c r="O227" s="233"/>
    </row>
    <row r="228" spans="1:15" ht="66">
      <c r="A228" s="63">
        <v>216</v>
      </c>
      <c r="B228" s="231" t="s">
        <v>836</v>
      </c>
      <c r="C228" s="231" t="s">
        <v>745</v>
      </c>
      <c r="D228" s="231" t="s">
        <v>922</v>
      </c>
      <c r="E228" s="231" t="s">
        <v>402</v>
      </c>
      <c r="F228" s="231" t="s">
        <v>978</v>
      </c>
      <c r="G228" s="231" t="s">
        <v>931</v>
      </c>
      <c r="H228" s="231" t="s">
        <v>1035</v>
      </c>
      <c r="I228" s="231" t="s">
        <v>686</v>
      </c>
      <c r="J228" s="215" t="s">
        <v>1967</v>
      </c>
      <c r="K228" s="232">
        <v>26404</v>
      </c>
      <c r="L228" s="232">
        <v>26404</v>
      </c>
      <c r="M228" s="232">
        <v>26404</v>
      </c>
      <c r="N228" s="133">
        <f t="shared" si="16"/>
        <v>1</v>
      </c>
      <c r="O228" s="233"/>
    </row>
    <row r="229" spans="1:15" ht="66">
      <c r="A229" s="63">
        <v>217</v>
      </c>
      <c r="B229" s="231" t="s">
        <v>836</v>
      </c>
      <c r="C229" s="231" t="s">
        <v>745</v>
      </c>
      <c r="D229" s="231" t="s">
        <v>922</v>
      </c>
      <c r="E229" s="231" t="s">
        <v>402</v>
      </c>
      <c r="F229" s="231" t="s">
        <v>978</v>
      </c>
      <c r="G229" s="231" t="s">
        <v>931</v>
      </c>
      <c r="H229" s="231" t="s">
        <v>1036</v>
      </c>
      <c r="I229" s="231" t="s">
        <v>686</v>
      </c>
      <c r="J229" s="215" t="s">
        <v>1918</v>
      </c>
      <c r="K229" s="232">
        <v>26404</v>
      </c>
      <c r="L229" s="232">
        <v>26404</v>
      </c>
      <c r="M229" s="232">
        <v>26404</v>
      </c>
      <c r="N229" s="133">
        <f t="shared" si="16"/>
        <v>1</v>
      </c>
      <c r="O229" s="233"/>
    </row>
    <row r="230" spans="1:15" ht="66">
      <c r="A230" s="63">
        <v>218</v>
      </c>
      <c r="B230" s="231" t="s">
        <v>836</v>
      </c>
      <c r="C230" s="231" t="s">
        <v>745</v>
      </c>
      <c r="D230" s="231" t="s">
        <v>922</v>
      </c>
      <c r="E230" s="231" t="s">
        <v>402</v>
      </c>
      <c r="F230" s="231" t="s">
        <v>978</v>
      </c>
      <c r="G230" s="231" t="s">
        <v>931</v>
      </c>
      <c r="H230" s="231" t="s">
        <v>1037</v>
      </c>
      <c r="I230" s="231" t="s">
        <v>686</v>
      </c>
      <c r="J230" s="215" t="s">
        <v>1919</v>
      </c>
      <c r="K230" s="232">
        <v>26404</v>
      </c>
      <c r="L230" s="232">
        <v>26404</v>
      </c>
      <c r="M230" s="232">
        <v>26404</v>
      </c>
      <c r="N230" s="133">
        <f t="shared" si="16"/>
        <v>1</v>
      </c>
      <c r="O230" s="233"/>
    </row>
    <row r="231" spans="1:15" ht="66">
      <c r="A231" s="63">
        <v>219</v>
      </c>
      <c r="B231" s="231" t="s">
        <v>836</v>
      </c>
      <c r="C231" s="231" t="s">
        <v>745</v>
      </c>
      <c r="D231" s="231" t="s">
        <v>922</v>
      </c>
      <c r="E231" s="231" t="s">
        <v>402</v>
      </c>
      <c r="F231" s="231" t="s">
        <v>978</v>
      </c>
      <c r="G231" s="231" t="s">
        <v>931</v>
      </c>
      <c r="H231" s="231" t="s">
        <v>1038</v>
      </c>
      <c r="I231" s="231" t="s">
        <v>686</v>
      </c>
      <c r="J231" s="215" t="s">
        <v>1920</v>
      </c>
      <c r="K231" s="232">
        <v>26404</v>
      </c>
      <c r="L231" s="232">
        <v>26404</v>
      </c>
      <c r="M231" s="232">
        <v>26404</v>
      </c>
      <c r="N231" s="133">
        <f t="shared" si="16"/>
        <v>1</v>
      </c>
      <c r="O231" s="233"/>
    </row>
    <row r="232" spans="1:15" ht="66">
      <c r="A232" s="63">
        <v>220</v>
      </c>
      <c r="B232" s="231" t="s">
        <v>836</v>
      </c>
      <c r="C232" s="231" t="s">
        <v>745</v>
      </c>
      <c r="D232" s="231" t="s">
        <v>922</v>
      </c>
      <c r="E232" s="231" t="s">
        <v>402</v>
      </c>
      <c r="F232" s="231" t="s">
        <v>978</v>
      </c>
      <c r="G232" s="231" t="s">
        <v>931</v>
      </c>
      <c r="H232" s="231" t="s">
        <v>1039</v>
      </c>
      <c r="I232" s="231" t="s">
        <v>686</v>
      </c>
      <c r="J232" s="215" t="s">
        <v>1921</v>
      </c>
      <c r="K232" s="232">
        <v>26404</v>
      </c>
      <c r="L232" s="232">
        <v>26404</v>
      </c>
      <c r="M232" s="232">
        <v>26404</v>
      </c>
      <c r="N232" s="133">
        <f t="shared" si="16"/>
        <v>1</v>
      </c>
      <c r="O232" s="233"/>
    </row>
    <row r="233" spans="1:15" ht="66">
      <c r="A233" s="63">
        <v>221</v>
      </c>
      <c r="B233" s="231" t="s">
        <v>836</v>
      </c>
      <c r="C233" s="231" t="s">
        <v>745</v>
      </c>
      <c r="D233" s="231" t="s">
        <v>922</v>
      </c>
      <c r="E233" s="231" t="s">
        <v>402</v>
      </c>
      <c r="F233" s="231" t="s">
        <v>978</v>
      </c>
      <c r="G233" s="231" t="s">
        <v>931</v>
      </c>
      <c r="H233" s="231" t="s">
        <v>1040</v>
      </c>
      <c r="I233" s="231" t="s">
        <v>686</v>
      </c>
      <c r="J233" s="215" t="s">
        <v>1922</v>
      </c>
      <c r="K233" s="232">
        <v>26404</v>
      </c>
      <c r="L233" s="232">
        <v>26404</v>
      </c>
      <c r="M233" s="232">
        <v>26404</v>
      </c>
      <c r="N233" s="133">
        <f t="shared" si="16"/>
        <v>1</v>
      </c>
      <c r="O233" s="233"/>
    </row>
    <row r="234" spans="1:15" ht="66">
      <c r="A234" s="63">
        <v>222</v>
      </c>
      <c r="B234" s="231" t="s">
        <v>836</v>
      </c>
      <c r="C234" s="231" t="s">
        <v>745</v>
      </c>
      <c r="D234" s="231" t="s">
        <v>922</v>
      </c>
      <c r="E234" s="231" t="s">
        <v>402</v>
      </c>
      <c r="F234" s="231" t="s">
        <v>978</v>
      </c>
      <c r="G234" s="231" t="s">
        <v>931</v>
      </c>
      <c r="H234" s="231" t="s">
        <v>1041</v>
      </c>
      <c r="I234" s="231" t="s">
        <v>686</v>
      </c>
      <c r="J234" s="215" t="s">
        <v>1923</v>
      </c>
      <c r="K234" s="232">
        <v>26404</v>
      </c>
      <c r="L234" s="232">
        <v>26404</v>
      </c>
      <c r="M234" s="232">
        <v>26404</v>
      </c>
      <c r="N234" s="133">
        <f t="shared" si="16"/>
        <v>1</v>
      </c>
      <c r="O234" s="233"/>
    </row>
    <row r="235" spans="1:15" ht="66">
      <c r="A235" s="63">
        <v>223</v>
      </c>
      <c r="B235" s="231" t="s">
        <v>836</v>
      </c>
      <c r="C235" s="231" t="s">
        <v>745</v>
      </c>
      <c r="D235" s="231" t="s">
        <v>922</v>
      </c>
      <c r="E235" s="231" t="s">
        <v>402</v>
      </c>
      <c r="F235" s="231" t="s">
        <v>978</v>
      </c>
      <c r="G235" s="231" t="s">
        <v>931</v>
      </c>
      <c r="H235" s="231" t="s">
        <v>1042</v>
      </c>
      <c r="I235" s="231" t="s">
        <v>686</v>
      </c>
      <c r="J235" s="215" t="s">
        <v>1968</v>
      </c>
      <c r="K235" s="232">
        <v>26404</v>
      </c>
      <c r="L235" s="232">
        <v>26404</v>
      </c>
      <c r="M235" s="232">
        <v>26404</v>
      </c>
      <c r="N235" s="133">
        <f t="shared" si="16"/>
        <v>1</v>
      </c>
      <c r="O235" s="233"/>
    </row>
    <row r="236" spans="1:15" ht="92.25">
      <c r="A236" s="63">
        <v>224</v>
      </c>
      <c r="B236" s="231" t="s">
        <v>836</v>
      </c>
      <c r="C236" s="231" t="s">
        <v>745</v>
      </c>
      <c r="D236" s="231" t="s">
        <v>922</v>
      </c>
      <c r="E236" s="231" t="s">
        <v>402</v>
      </c>
      <c r="F236" s="231" t="s">
        <v>978</v>
      </c>
      <c r="G236" s="231" t="s">
        <v>931</v>
      </c>
      <c r="H236" s="231" t="s">
        <v>981</v>
      </c>
      <c r="I236" s="231" t="s">
        <v>686</v>
      </c>
      <c r="J236" s="215" t="s">
        <v>1925</v>
      </c>
      <c r="K236" s="232">
        <v>670866</v>
      </c>
      <c r="L236" s="232">
        <v>466221.64</v>
      </c>
      <c r="M236" s="232">
        <v>466221.64</v>
      </c>
      <c r="N236" s="133">
        <f>M236/L236</f>
        <v>1</v>
      </c>
      <c r="O236" s="233"/>
    </row>
    <row r="237" spans="1:15" ht="92.25">
      <c r="A237" s="63">
        <v>225</v>
      </c>
      <c r="B237" s="231" t="s">
        <v>836</v>
      </c>
      <c r="C237" s="231" t="s">
        <v>745</v>
      </c>
      <c r="D237" s="231" t="s">
        <v>922</v>
      </c>
      <c r="E237" s="231" t="s">
        <v>402</v>
      </c>
      <c r="F237" s="231" t="s">
        <v>978</v>
      </c>
      <c r="G237" s="231" t="s">
        <v>931</v>
      </c>
      <c r="H237" s="231" t="s">
        <v>1043</v>
      </c>
      <c r="I237" s="231" t="s">
        <v>686</v>
      </c>
      <c r="J237" s="215" t="s">
        <v>1926</v>
      </c>
      <c r="K237" s="232">
        <v>106625</v>
      </c>
      <c r="L237" s="232">
        <v>102809.16</v>
      </c>
      <c r="M237" s="232">
        <v>102809.16</v>
      </c>
      <c r="N237" s="133">
        <f t="shared" si="16"/>
        <v>1</v>
      </c>
      <c r="O237" s="233"/>
    </row>
    <row r="238" spans="1:15" ht="92.25">
      <c r="A238" s="63">
        <v>226</v>
      </c>
      <c r="B238" s="231" t="s">
        <v>836</v>
      </c>
      <c r="C238" s="231" t="s">
        <v>745</v>
      </c>
      <c r="D238" s="231" t="s">
        <v>922</v>
      </c>
      <c r="E238" s="231" t="s">
        <v>402</v>
      </c>
      <c r="F238" s="231" t="s">
        <v>978</v>
      </c>
      <c r="G238" s="231" t="s">
        <v>931</v>
      </c>
      <c r="H238" s="231" t="s">
        <v>1127</v>
      </c>
      <c r="I238" s="231" t="s">
        <v>686</v>
      </c>
      <c r="J238" s="215" t="s">
        <v>1927</v>
      </c>
      <c r="K238" s="232">
        <v>48000</v>
      </c>
      <c r="L238" s="232">
        <v>48000</v>
      </c>
      <c r="M238" s="232">
        <v>48000</v>
      </c>
      <c r="N238" s="133">
        <f t="shared" si="16"/>
        <v>1</v>
      </c>
      <c r="O238" s="233"/>
    </row>
    <row r="239" spans="1:15" ht="92.25">
      <c r="A239" s="63">
        <v>227</v>
      </c>
      <c r="B239" s="231" t="s">
        <v>836</v>
      </c>
      <c r="C239" s="231" t="s">
        <v>745</v>
      </c>
      <c r="D239" s="231" t="s">
        <v>922</v>
      </c>
      <c r="E239" s="231" t="s">
        <v>402</v>
      </c>
      <c r="F239" s="231" t="s">
        <v>978</v>
      </c>
      <c r="G239" s="231" t="s">
        <v>931</v>
      </c>
      <c r="H239" s="231" t="s">
        <v>1128</v>
      </c>
      <c r="I239" s="231" t="s">
        <v>686</v>
      </c>
      <c r="J239" s="215" t="s">
        <v>1928</v>
      </c>
      <c r="K239" s="232">
        <v>48000</v>
      </c>
      <c r="L239" s="232">
        <v>48000</v>
      </c>
      <c r="M239" s="232">
        <v>48000</v>
      </c>
      <c r="N239" s="133">
        <f t="shared" si="16"/>
        <v>1</v>
      </c>
      <c r="O239" s="233"/>
    </row>
    <row r="240" spans="1:15" ht="92.25">
      <c r="A240" s="63">
        <v>228</v>
      </c>
      <c r="B240" s="231" t="s">
        <v>836</v>
      </c>
      <c r="C240" s="231" t="s">
        <v>745</v>
      </c>
      <c r="D240" s="231" t="s">
        <v>922</v>
      </c>
      <c r="E240" s="231" t="s">
        <v>402</v>
      </c>
      <c r="F240" s="231" t="s">
        <v>978</v>
      </c>
      <c r="G240" s="231" t="s">
        <v>931</v>
      </c>
      <c r="H240" s="231" t="s">
        <v>1058</v>
      </c>
      <c r="I240" s="231" t="s">
        <v>686</v>
      </c>
      <c r="J240" s="215" t="s">
        <v>1929</v>
      </c>
      <c r="K240" s="232">
        <v>85289</v>
      </c>
      <c r="L240" s="232">
        <v>77165.28</v>
      </c>
      <c r="M240" s="232">
        <v>77165.28</v>
      </c>
      <c r="N240" s="133">
        <f t="shared" si="16"/>
        <v>1</v>
      </c>
      <c r="O240" s="233"/>
    </row>
    <row r="241" spans="1:15" ht="92.25">
      <c r="A241" s="63">
        <v>229</v>
      </c>
      <c r="B241" s="231" t="s">
        <v>836</v>
      </c>
      <c r="C241" s="231" t="s">
        <v>745</v>
      </c>
      <c r="D241" s="231" t="s">
        <v>922</v>
      </c>
      <c r="E241" s="231" t="s">
        <v>402</v>
      </c>
      <c r="F241" s="231" t="s">
        <v>978</v>
      </c>
      <c r="G241" s="231" t="s">
        <v>931</v>
      </c>
      <c r="H241" s="231" t="s">
        <v>996</v>
      </c>
      <c r="I241" s="231" t="s">
        <v>686</v>
      </c>
      <c r="J241" s="215" t="s">
        <v>1930</v>
      </c>
      <c r="K241" s="232">
        <v>105819</v>
      </c>
      <c r="L241" s="232">
        <v>92888.64</v>
      </c>
      <c r="M241" s="232">
        <v>92888.64</v>
      </c>
      <c r="N241" s="133">
        <f t="shared" si="16"/>
        <v>1</v>
      </c>
      <c r="O241" s="233"/>
    </row>
    <row r="242" spans="1:15" ht="92.25">
      <c r="A242" s="63">
        <v>230</v>
      </c>
      <c r="B242" s="231" t="s">
        <v>836</v>
      </c>
      <c r="C242" s="231" t="s">
        <v>745</v>
      </c>
      <c r="D242" s="231" t="s">
        <v>922</v>
      </c>
      <c r="E242" s="231" t="s">
        <v>402</v>
      </c>
      <c r="F242" s="231" t="s">
        <v>978</v>
      </c>
      <c r="G242" s="231" t="s">
        <v>931</v>
      </c>
      <c r="H242" s="231" t="s">
        <v>1129</v>
      </c>
      <c r="I242" s="231" t="s">
        <v>686</v>
      </c>
      <c r="J242" s="215" t="s">
        <v>1931</v>
      </c>
      <c r="K242" s="232">
        <v>96000</v>
      </c>
      <c r="L242" s="232">
        <v>76000</v>
      </c>
      <c r="M242" s="232">
        <v>76000</v>
      </c>
      <c r="N242" s="133">
        <f t="shared" si="16"/>
        <v>1</v>
      </c>
      <c r="O242" s="233"/>
    </row>
    <row r="243" spans="1:15" ht="92.25">
      <c r="A243" s="63">
        <v>231</v>
      </c>
      <c r="B243" s="231" t="s">
        <v>836</v>
      </c>
      <c r="C243" s="231" t="s">
        <v>745</v>
      </c>
      <c r="D243" s="231" t="s">
        <v>922</v>
      </c>
      <c r="E243" s="231" t="s">
        <v>402</v>
      </c>
      <c r="F243" s="231" t="s">
        <v>978</v>
      </c>
      <c r="G243" s="231" t="s">
        <v>931</v>
      </c>
      <c r="H243" s="231" t="s">
        <v>997</v>
      </c>
      <c r="I243" s="231" t="s">
        <v>686</v>
      </c>
      <c r="J243" s="215" t="s">
        <v>1932</v>
      </c>
      <c r="K243" s="232">
        <v>76760</v>
      </c>
      <c r="L243" s="232">
        <v>68635.32</v>
      </c>
      <c r="M243" s="232">
        <v>68635.32</v>
      </c>
      <c r="N243" s="133">
        <f t="shared" si="16"/>
        <v>1</v>
      </c>
      <c r="O243" s="233"/>
    </row>
    <row r="244" spans="1:15" ht="92.25">
      <c r="A244" s="63">
        <v>232</v>
      </c>
      <c r="B244" s="231" t="s">
        <v>836</v>
      </c>
      <c r="C244" s="231" t="s">
        <v>745</v>
      </c>
      <c r="D244" s="231" t="s">
        <v>922</v>
      </c>
      <c r="E244" s="231" t="s">
        <v>402</v>
      </c>
      <c r="F244" s="231" t="s">
        <v>978</v>
      </c>
      <c r="G244" s="231" t="s">
        <v>931</v>
      </c>
      <c r="H244" s="231" t="s">
        <v>1130</v>
      </c>
      <c r="I244" s="231" t="s">
        <v>686</v>
      </c>
      <c r="J244" s="215" t="s">
        <v>1933</v>
      </c>
      <c r="K244" s="232">
        <v>108002</v>
      </c>
      <c r="L244" s="232">
        <v>98763.84</v>
      </c>
      <c r="M244" s="232">
        <v>98763.84</v>
      </c>
      <c r="N244" s="133">
        <f t="shared" si="16"/>
        <v>1</v>
      </c>
      <c r="O244" s="233"/>
    </row>
    <row r="245" spans="1:15" ht="92.25">
      <c r="A245" s="63">
        <v>233</v>
      </c>
      <c r="B245" s="231" t="s">
        <v>836</v>
      </c>
      <c r="C245" s="231" t="s">
        <v>745</v>
      </c>
      <c r="D245" s="231" t="s">
        <v>922</v>
      </c>
      <c r="E245" s="231" t="s">
        <v>402</v>
      </c>
      <c r="F245" s="231" t="s">
        <v>978</v>
      </c>
      <c r="G245" s="231" t="s">
        <v>931</v>
      </c>
      <c r="H245" s="231" t="s">
        <v>998</v>
      </c>
      <c r="I245" s="231" t="s">
        <v>686</v>
      </c>
      <c r="J245" s="80" t="s">
        <v>1934</v>
      </c>
      <c r="K245" s="232">
        <v>60000</v>
      </c>
      <c r="L245" s="232">
        <v>60000</v>
      </c>
      <c r="M245" s="232">
        <v>60000</v>
      </c>
      <c r="N245" s="133">
        <f t="shared" si="16"/>
        <v>1</v>
      </c>
      <c r="O245" s="233"/>
    </row>
    <row r="246" spans="1:15" ht="92.25">
      <c r="A246" s="63">
        <v>234</v>
      </c>
      <c r="B246" s="231" t="s">
        <v>836</v>
      </c>
      <c r="C246" s="231" t="s">
        <v>745</v>
      </c>
      <c r="D246" s="231" t="s">
        <v>922</v>
      </c>
      <c r="E246" s="231" t="s">
        <v>402</v>
      </c>
      <c r="F246" s="231" t="s">
        <v>978</v>
      </c>
      <c r="G246" s="231" t="s">
        <v>931</v>
      </c>
      <c r="H246" s="231" t="s">
        <v>999</v>
      </c>
      <c r="I246" s="231" t="s">
        <v>686</v>
      </c>
      <c r="J246" s="68" t="s">
        <v>1935</v>
      </c>
      <c r="K246" s="232">
        <v>90409</v>
      </c>
      <c r="L246" s="232">
        <v>87353.88</v>
      </c>
      <c r="M246" s="232">
        <v>87353.88</v>
      </c>
      <c r="N246" s="133">
        <f t="shared" si="16"/>
        <v>1</v>
      </c>
      <c r="O246" s="233"/>
    </row>
    <row r="247" spans="1:15" ht="132">
      <c r="A247" s="63">
        <v>235</v>
      </c>
      <c r="B247" s="231" t="s">
        <v>836</v>
      </c>
      <c r="C247" s="231" t="s">
        <v>745</v>
      </c>
      <c r="D247" s="231" t="s">
        <v>922</v>
      </c>
      <c r="E247" s="231" t="s">
        <v>402</v>
      </c>
      <c r="F247" s="231" t="s">
        <v>978</v>
      </c>
      <c r="G247" s="231" t="s">
        <v>931</v>
      </c>
      <c r="H247" s="231" t="s">
        <v>1969</v>
      </c>
      <c r="I247" s="231" t="s">
        <v>686</v>
      </c>
      <c r="J247" s="68" t="s">
        <v>1937</v>
      </c>
      <c r="K247" s="232">
        <v>0</v>
      </c>
      <c r="L247" s="232">
        <v>2641720</v>
      </c>
      <c r="M247" s="232">
        <v>2512720</v>
      </c>
      <c r="N247" s="133">
        <f>M247/L247</f>
        <v>0.951168178308072</v>
      </c>
      <c r="O247" s="233"/>
    </row>
    <row r="248" spans="1:15" ht="92.25">
      <c r="A248" s="63">
        <v>236</v>
      </c>
      <c r="B248" s="231" t="s">
        <v>836</v>
      </c>
      <c r="C248" s="231" t="s">
        <v>745</v>
      </c>
      <c r="D248" s="231" t="s">
        <v>922</v>
      </c>
      <c r="E248" s="231" t="s">
        <v>402</v>
      </c>
      <c r="F248" s="231" t="s">
        <v>978</v>
      </c>
      <c r="G248" s="231" t="s">
        <v>931</v>
      </c>
      <c r="H248" s="231" t="s">
        <v>1131</v>
      </c>
      <c r="I248" s="231" t="s">
        <v>686</v>
      </c>
      <c r="J248" s="68" t="s">
        <v>1935</v>
      </c>
      <c r="K248" s="232">
        <v>309043</v>
      </c>
      <c r="L248" s="232">
        <v>289357.42</v>
      </c>
      <c r="M248" s="232">
        <v>289357.42</v>
      </c>
      <c r="N248" s="133">
        <f t="shared" si="16"/>
        <v>1</v>
      </c>
      <c r="O248" s="233"/>
    </row>
    <row r="249" spans="1:15" ht="78.75">
      <c r="A249" s="63">
        <v>237</v>
      </c>
      <c r="B249" s="231" t="s">
        <v>836</v>
      </c>
      <c r="C249" s="231" t="s">
        <v>745</v>
      </c>
      <c r="D249" s="231" t="s">
        <v>922</v>
      </c>
      <c r="E249" s="231" t="s">
        <v>402</v>
      </c>
      <c r="F249" s="231" t="s">
        <v>978</v>
      </c>
      <c r="G249" s="231" t="s">
        <v>931</v>
      </c>
      <c r="H249" s="231" t="s">
        <v>1169</v>
      </c>
      <c r="I249" s="231" t="s">
        <v>686</v>
      </c>
      <c r="J249" s="68" t="s">
        <v>1938</v>
      </c>
      <c r="K249" s="232">
        <v>335433</v>
      </c>
      <c r="L249" s="232">
        <v>305771.96</v>
      </c>
      <c r="M249" s="232">
        <v>305771.98</v>
      </c>
      <c r="N249" s="133">
        <f t="shared" si="16"/>
        <v>1.000000065408221</v>
      </c>
      <c r="O249" s="233"/>
    </row>
    <row r="250" spans="1:15" ht="66">
      <c r="A250" s="63">
        <v>238</v>
      </c>
      <c r="B250" s="231" t="s">
        <v>836</v>
      </c>
      <c r="C250" s="231" t="s">
        <v>745</v>
      </c>
      <c r="D250" s="231" t="s">
        <v>922</v>
      </c>
      <c r="E250" s="231" t="s">
        <v>402</v>
      </c>
      <c r="F250" s="231" t="s">
        <v>978</v>
      </c>
      <c r="G250" s="231" t="s">
        <v>931</v>
      </c>
      <c r="H250" s="231" t="s">
        <v>1213</v>
      </c>
      <c r="I250" s="231" t="s">
        <v>686</v>
      </c>
      <c r="J250" s="68" t="s">
        <v>1939</v>
      </c>
      <c r="K250" s="232">
        <v>335433</v>
      </c>
      <c r="L250" s="232">
        <v>305771.98</v>
      </c>
      <c r="M250" s="232">
        <v>275771.96</v>
      </c>
      <c r="N250" s="133">
        <f t="shared" si="16"/>
        <v>0.9018876091916599</v>
      </c>
      <c r="O250" s="233"/>
    </row>
    <row r="251" spans="1:15" ht="78.75">
      <c r="A251" s="63">
        <v>239</v>
      </c>
      <c r="B251" s="231" t="s">
        <v>836</v>
      </c>
      <c r="C251" s="231" t="s">
        <v>745</v>
      </c>
      <c r="D251" s="231" t="s">
        <v>922</v>
      </c>
      <c r="E251" s="231" t="s">
        <v>402</v>
      </c>
      <c r="F251" s="231" t="s">
        <v>978</v>
      </c>
      <c r="G251" s="231" t="s">
        <v>931</v>
      </c>
      <c r="H251" s="231" t="s">
        <v>1583</v>
      </c>
      <c r="I251" s="231" t="s">
        <v>686</v>
      </c>
      <c r="J251" s="215" t="s">
        <v>1940</v>
      </c>
      <c r="K251" s="232">
        <v>772100</v>
      </c>
      <c r="L251" s="232">
        <v>772100</v>
      </c>
      <c r="M251" s="232">
        <v>772100</v>
      </c>
      <c r="N251" s="133">
        <f t="shared" si="16"/>
        <v>1</v>
      </c>
      <c r="O251" s="233"/>
    </row>
    <row r="252" spans="1:15" ht="52.5">
      <c r="A252" s="63">
        <v>240</v>
      </c>
      <c r="B252" s="231" t="s">
        <v>836</v>
      </c>
      <c r="C252" s="231" t="s">
        <v>745</v>
      </c>
      <c r="D252" s="231" t="s">
        <v>922</v>
      </c>
      <c r="E252" s="231" t="s">
        <v>344</v>
      </c>
      <c r="F252" s="231" t="s">
        <v>177</v>
      </c>
      <c r="G252" s="231" t="s">
        <v>931</v>
      </c>
      <c r="H252" s="231" t="s">
        <v>917</v>
      </c>
      <c r="I252" s="231" t="s">
        <v>686</v>
      </c>
      <c r="J252" s="247" t="s">
        <v>1363</v>
      </c>
      <c r="K252" s="232">
        <v>0</v>
      </c>
      <c r="L252" s="232">
        <v>14739700</v>
      </c>
      <c r="M252" s="232">
        <v>14739700</v>
      </c>
      <c r="N252" s="133">
        <f t="shared" si="16"/>
        <v>1</v>
      </c>
      <c r="O252" s="233"/>
    </row>
    <row r="253" spans="1:15" ht="66">
      <c r="A253" s="63">
        <v>241</v>
      </c>
      <c r="B253" s="231" t="s">
        <v>836</v>
      </c>
      <c r="C253" s="231" t="s">
        <v>745</v>
      </c>
      <c r="D253" s="231" t="s">
        <v>922</v>
      </c>
      <c r="E253" s="231" t="s">
        <v>791</v>
      </c>
      <c r="F253" s="231" t="s">
        <v>954</v>
      </c>
      <c r="G253" s="231" t="s">
        <v>931</v>
      </c>
      <c r="H253" s="231" t="s">
        <v>1970</v>
      </c>
      <c r="I253" s="231" t="s">
        <v>686</v>
      </c>
      <c r="J253" s="247" t="s">
        <v>1942</v>
      </c>
      <c r="K253" s="232">
        <v>0</v>
      </c>
      <c r="L253" s="232">
        <v>330300</v>
      </c>
      <c r="M253" s="232">
        <v>0</v>
      </c>
      <c r="N253" s="133">
        <f t="shared" si="16"/>
        <v>0</v>
      </c>
      <c r="O253" s="233"/>
    </row>
    <row r="254" spans="1:15" ht="26.25">
      <c r="A254" s="63">
        <v>242</v>
      </c>
      <c r="B254" s="231" t="s">
        <v>836</v>
      </c>
      <c r="C254" s="231" t="s">
        <v>745</v>
      </c>
      <c r="D254" s="231" t="s">
        <v>922</v>
      </c>
      <c r="E254" s="231" t="s">
        <v>791</v>
      </c>
      <c r="F254" s="231" t="s">
        <v>954</v>
      </c>
      <c r="G254" s="231" t="s">
        <v>931</v>
      </c>
      <c r="H254" s="231" t="s">
        <v>1382</v>
      </c>
      <c r="I254" s="231" t="s">
        <v>686</v>
      </c>
      <c r="J254" s="68" t="s">
        <v>1364</v>
      </c>
      <c r="K254" s="232">
        <v>0</v>
      </c>
      <c r="L254" s="232">
        <v>213400</v>
      </c>
      <c r="M254" s="232">
        <v>213400</v>
      </c>
      <c r="N254" s="133">
        <f t="shared" si="16"/>
        <v>1</v>
      </c>
      <c r="O254" s="233"/>
    </row>
    <row r="255" spans="1:15" ht="39">
      <c r="A255" s="63">
        <v>243</v>
      </c>
      <c r="B255" s="231" t="s">
        <v>1439</v>
      </c>
      <c r="C255" s="231" t="s">
        <v>745</v>
      </c>
      <c r="D255" s="231" t="s">
        <v>512</v>
      </c>
      <c r="E255" s="231" t="s">
        <v>916</v>
      </c>
      <c r="F255" s="231" t="s">
        <v>915</v>
      </c>
      <c r="G255" s="231" t="s">
        <v>916</v>
      </c>
      <c r="H255" s="231" t="s">
        <v>917</v>
      </c>
      <c r="I255" s="231" t="s">
        <v>915</v>
      </c>
      <c r="J255" s="248" t="s">
        <v>1440</v>
      </c>
      <c r="K255" s="232">
        <f aca="true" t="shared" si="17" ref="K255:M256">K256</f>
        <v>0</v>
      </c>
      <c r="L255" s="232">
        <f t="shared" si="17"/>
        <v>-15313.83</v>
      </c>
      <c r="M255" s="232">
        <f t="shared" si="17"/>
        <v>-15313.83</v>
      </c>
      <c r="N255" s="133">
        <f t="shared" si="16"/>
        <v>1</v>
      </c>
      <c r="O255" s="233"/>
    </row>
    <row r="256" spans="1:15" ht="39">
      <c r="A256" s="63">
        <v>244</v>
      </c>
      <c r="B256" s="231" t="s">
        <v>1439</v>
      </c>
      <c r="C256" s="231" t="s">
        <v>745</v>
      </c>
      <c r="D256" s="231" t="s">
        <v>512</v>
      </c>
      <c r="E256" s="231" t="s">
        <v>916</v>
      </c>
      <c r="F256" s="231" t="s">
        <v>915</v>
      </c>
      <c r="G256" s="231" t="s">
        <v>931</v>
      </c>
      <c r="H256" s="231" t="s">
        <v>917</v>
      </c>
      <c r="I256" s="231" t="s">
        <v>686</v>
      </c>
      <c r="J256" s="248" t="s">
        <v>1441</v>
      </c>
      <c r="K256" s="232">
        <f t="shared" si="17"/>
        <v>0</v>
      </c>
      <c r="L256" s="232">
        <f t="shared" si="17"/>
        <v>-15313.83</v>
      </c>
      <c r="M256" s="232">
        <f t="shared" si="17"/>
        <v>-15313.83</v>
      </c>
      <c r="N256" s="133">
        <f t="shared" si="16"/>
        <v>1</v>
      </c>
      <c r="O256" s="233"/>
    </row>
    <row r="257" spans="1:15" ht="39">
      <c r="A257" s="63">
        <v>245</v>
      </c>
      <c r="B257" s="231" t="s">
        <v>1439</v>
      </c>
      <c r="C257" s="231" t="s">
        <v>745</v>
      </c>
      <c r="D257" s="231" t="s">
        <v>512</v>
      </c>
      <c r="E257" s="231" t="s">
        <v>751</v>
      </c>
      <c r="F257" s="231" t="s">
        <v>920</v>
      </c>
      <c r="G257" s="231" t="s">
        <v>931</v>
      </c>
      <c r="H257" s="231" t="s">
        <v>917</v>
      </c>
      <c r="I257" s="231" t="s">
        <v>686</v>
      </c>
      <c r="J257" s="248" t="s">
        <v>1056</v>
      </c>
      <c r="K257" s="232">
        <v>0</v>
      </c>
      <c r="L257" s="232">
        <v>-15313.83</v>
      </c>
      <c r="M257" s="232">
        <v>-15313.83</v>
      </c>
      <c r="N257" s="133">
        <f t="shared" si="16"/>
        <v>1</v>
      </c>
      <c r="O257" s="233"/>
    </row>
    <row r="258" spans="1:15" s="252" customFormat="1" ht="12.75">
      <c r="A258" s="316" t="s">
        <v>169</v>
      </c>
      <c r="B258" s="317"/>
      <c r="C258" s="317"/>
      <c r="D258" s="317"/>
      <c r="E258" s="317"/>
      <c r="F258" s="317"/>
      <c r="G258" s="317"/>
      <c r="H258" s="317"/>
      <c r="I258" s="317"/>
      <c r="J258" s="318"/>
      <c r="K258" s="12">
        <f>K13+K137</f>
        <v>682763150</v>
      </c>
      <c r="L258" s="12">
        <f>L13+L137</f>
        <v>796974635.06</v>
      </c>
      <c r="M258" s="12">
        <f>M13+M137</f>
        <v>793106812.28</v>
      </c>
      <c r="N258" s="218">
        <f t="shared" si="16"/>
        <v>0.9951468684072878</v>
      </c>
      <c r="O258" s="251"/>
    </row>
    <row r="259" spans="1:13" s="249" customFormat="1" ht="12.75">
      <c r="A259" s="61"/>
      <c r="B259" s="61"/>
      <c r="C259" s="61"/>
      <c r="D259" s="214"/>
      <c r="E259" s="61"/>
      <c r="F259" s="61"/>
      <c r="G259" s="61"/>
      <c r="H259" s="61"/>
      <c r="I259" s="61"/>
      <c r="J259" s="36"/>
      <c r="K259" s="221"/>
      <c r="L259" s="221"/>
      <c r="M259" s="221"/>
    </row>
    <row r="260" spans="1:13" s="249" customFormat="1" ht="12.75">
      <c r="A260" s="61"/>
      <c r="B260" s="61"/>
      <c r="C260" s="61"/>
      <c r="D260" s="214"/>
      <c r="E260" s="61"/>
      <c r="F260" s="61"/>
      <c r="G260" s="61"/>
      <c r="H260" s="61"/>
      <c r="I260" s="61"/>
      <c r="J260" s="36"/>
      <c r="K260" s="221"/>
      <c r="L260" s="221"/>
      <c r="M260" s="250"/>
    </row>
    <row r="261" spans="1:13" s="249" customFormat="1" ht="12.75">
      <c r="A261" s="61"/>
      <c r="B261" s="61"/>
      <c r="C261" s="61"/>
      <c r="D261" s="214"/>
      <c r="E261" s="61"/>
      <c r="F261" s="61"/>
      <c r="G261" s="61"/>
      <c r="H261" s="61"/>
      <c r="I261" s="61"/>
      <c r="J261" s="36"/>
      <c r="K261" s="221"/>
      <c r="L261" s="58"/>
      <c r="M261" s="250"/>
    </row>
    <row r="262" spans="1:13" s="249" customFormat="1" ht="12.75">
      <c r="A262" s="61"/>
      <c r="B262" s="61"/>
      <c r="C262" s="61"/>
      <c r="D262" s="214"/>
      <c r="E262" s="61"/>
      <c r="F262" s="61"/>
      <c r="G262" s="61"/>
      <c r="H262" s="61"/>
      <c r="I262" s="61"/>
      <c r="J262" s="36"/>
      <c r="K262" s="221"/>
      <c r="L262" s="221"/>
      <c r="M262" s="221"/>
    </row>
    <row r="263" spans="1:13" s="249" customFormat="1" ht="12.75">
      <c r="A263" s="61"/>
      <c r="B263" s="61"/>
      <c r="C263" s="61"/>
      <c r="D263" s="214"/>
      <c r="E263" s="61"/>
      <c r="F263" s="61"/>
      <c r="G263" s="61"/>
      <c r="H263" s="61"/>
      <c r="I263" s="61"/>
      <c r="J263" s="36"/>
      <c r="K263" s="221"/>
      <c r="L263" s="221"/>
      <c r="M263" s="221"/>
    </row>
  </sheetData>
  <sheetProtection/>
  <autoFilter ref="A11:O239"/>
  <mergeCells count="25">
    <mergeCell ref="B5:D5"/>
    <mergeCell ref="A7:M7"/>
    <mergeCell ref="L1:N1"/>
    <mergeCell ref="L2:N2"/>
    <mergeCell ref="L3:N3"/>
    <mergeCell ref="L4:N4"/>
    <mergeCell ref="B2:D2"/>
    <mergeCell ref="B3:D3"/>
    <mergeCell ref="B4:D4"/>
    <mergeCell ref="J9:J11"/>
    <mergeCell ref="K9:K11"/>
    <mergeCell ref="L9:L11"/>
    <mergeCell ref="M9:M11"/>
    <mergeCell ref="B10:B11"/>
    <mergeCell ref="N9:N11"/>
    <mergeCell ref="A258:J258"/>
    <mergeCell ref="I10:I11"/>
    <mergeCell ref="C10:C11"/>
    <mergeCell ref="D10:D11"/>
    <mergeCell ref="E10:E11"/>
    <mergeCell ref="F10:F11"/>
    <mergeCell ref="G10:G11"/>
    <mergeCell ref="H10:H11"/>
    <mergeCell ref="A9:A11"/>
    <mergeCell ref="B9:I9"/>
  </mergeCells>
  <printOptions/>
  <pageMargins left="0.7874015748031497" right="0.3937007874015748" top="0.1968503937007874" bottom="0.1968503937007874" header="0.5118110236220472" footer="0.5118110236220472"/>
  <pageSetup fitToHeight="0"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view="pageBreakPreview" zoomScale="75" zoomScaleSheetLayoutView="75" zoomScalePageLayoutView="0" workbookViewId="0" topLeftCell="C1">
      <selection activeCell="G16" sqref="G16"/>
    </sheetView>
  </sheetViews>
  <sheetFormatPr defaultColWidth="12.7109375" defaultRowHeight="15"/>
  <cols>
    <col min="1" max="1" width="7.7109375" style="67" customWidth="1"/>
    <col min="2" max="2" width="62.57421875" style="67" customWidth="1"/>
    <col min="3" max="3" width="15.28125" style="64" bestFit="1" customWidth="1"/>
    <col min="4" max="4" width="13.421875" style="136" bestFit="1" customWidth="1"/>
    <col min="5" max="5" width="17.7109375" style="136" bestFit="1" customWidth="1"/>
    <col min="6" max="6" width="13.421875" style="136" bestFit="1" customWidth="1"/>
    <col min="7" max="7" width="17.421875" style="67" customWidth="1"/>
    <col min="8" max="8" width="13.8515625" style="67" bestFit="1" customWidth="1"/>
    <col min="9" max="9" width="15.28125" style="67" customWidth="1"/>
    <col min="10" max="10" width="15.00390625" style="67" customWidth="1"/>
    <col min="11" max="16384" width="12.7109375" style="67" customWidth="1"/>
  </cols>
  <sheetData>
    <row r="1" spans="5:7" ht="12.75">
      <c r="E1" s="67"/>
      <c r="F1" s="150"/>
      <c r="G1" s="201" t="s">
        <v>1171</v>
      </c>
    </row>
    <row r="2" spans="5:7" ht="12.75">
      <c r="E2" s="67"/>
      <c r="F2" s="67"/>
      <c r="G2" s="194" t="s">
        <v>1170</v>
      </c>
    </row>
    <row r="3" spans="5:7" ht="12.75">
      <c r="E3" s="67"/>
      <c r="F3" s="67"/>
      <c r="G3" s="194" t="s">
        <v>332</v>
      </c>
    </row>
    <row r="4" spans="5:7" ht="12.75">
      <c r="E4" s="67"/>
      <c r="F4" s="202"/>
      <c r="G4" s="118" t="s">
        <v>1797</v>
      </c>
    </row>
    <row r="5" spans="5:6" ht="12.75">
      <c r="E5" s="118"/>
      <c r="F5" s="118"/>
    </row>
    <row r="6" spans="1:7" ht="27" customHeight="1">
      <c r="A6" s="341" t="s">
        <v>1801</v>
      </c>
      <c r="B6" s="341"/>
      <c r="C6" s="341"/>
      <c r="D6" s="341"/>
      <c r="E6" s="341"/>
      <c r="F6" s="341"/>
      <c r="G6" s="341"/>
    </row>
    <row r="7" spans="1:6" ht="12.75">
      <c r="A7" s="339"/>
      <c r="B7" s="340"/>
      <c r="C7" s="340"/>
      <c r="D7" s="340"/>
      <c r="E7" s="340"/>
      <c r="F7" s="340"/>
    </row>
    <row r="8" spans="1:7" ht="12.75">
      <c r="A8" s="137"/>
      <c r="B8" s="138"/>
      <c r="C8" s="139"/>
      <c r="D8" s="140"/>
      <c r="E8" s="140"/>
      <c r="F8" s="67"/>
      <c r="G8" s="141" t="s">
        <v>291</v>
      </c>
    </row>
    <row r="9" spans="1:7" s="61" customFormat="1" ht="39">
      <c r="A9" s="142" t="s">
        <v>741</v>
      </c>
      <c r="B9" s="143" t="s">
        <v>754</v>
      </c>
      <c r="C9" s="107" t="s">
        <v>9</v>
      </c>
      <c r="D9" s="203" t="s">
        <v>1749</v>
      </c>
      <c r="E9" s="204" t="s">
        <v>1750</v>
      </c>
      <c r="F9" s="204" t="s">
        <v>1592</v>
      </c>
      <c r="G9" s="204" t="s">
        <v>1751</v>
      </c>
    </row>
    <row r="10" spans="1:7" s="147" customFormat="1" ht="12.75">
      <c r="A10" s="144"/>
      <c r="B10" s="145">
        <v>1</v>
      </c>
      <c r="C10" s="146">
        <v>2</v>
      </c>
      <c r="D10" s="62">
        <v>3</v>
      </c>
      <c r="E10" s="62">
        <v>4</v>
      </c>
      <c r="F10" s="62">
        <v>5</v>
      </c>
      <c r="G10" s="146">
        <v>6</v>
      </c>
    </row>
    <row r="11" spans="1:12" s="130" customFormat="1" ht="12.75">
      <c r="A11" s="8" t="s">
        <v>742</v>
      </c>
      <c r="B11" s="27" t="s">
        <v>746</v>
      </c>
      <c r="C11" s="14" t="s">
        <v>10</v>
      </c>
      <c r="D11" s="12">
        <f>SUM(D12:D18)</f>
        <v>48028799</v>
      </c>
      <c r="E11" s="12">
        <f>SUM(E12:E18)</f>
        <v>46790568.61000001</v>
      </c>
      <c r="F11" s="12">
        <f>SUM(F12:F18)</f>
        <v>45726481.47</v>
      </c>
      <c r="G11" s="148">
        <f>F11/E11</f>
        <v>0.97725851231112</v>
      </c>
      <c r="H11" s="276">
        <f>D33+D39+D42+D44+D49</f>
        <v>473237869</v>
      </c>
      <c r="I11" s="276">
        <f>E33+E39+E42+E44+E49</f>
        <v>551591129.8100001</v>
      </c>
      <c r="J11" s="276">
        <f>F33+F39+F42+F44+F49</f>
        <v>550600456.32</v>
      </c>
      <c r="K11" s="277">
        <f>I11/E54</f>
        <v>0.6870041310065022</v>
      </c>
      <c r="L11" s="130" t="s">
        <v>1973</v>
      </c>
    </row>
    <row r="12" spans="1:11" s="61" customFormat="1" ht="26.25">
      <c r="A12" s="8" t="s">
        <v>745</v>
      </c>
      <c r="B12" s="15" t="s">
        <v>29</v>
      </c>
      <c r="C12" s="11" t="s">
        <v>296</v>
      </c>
      <c r="D12" s="9">
        <f>'№5 вед '!G40</f>
        <v>1897379</v>
      </c>
      <c r="E12" s="9">
        <f>'№5 вед '!H40</f>
        <v>1755851.26</v>
      </c>
      <c r="F12" s="9">
        <f>'№5 вед '!I40</f>
        <v>1755851.26</v>
      </c>
      <c r="G12" s="149">
        <f aca="true" t="shared" si="0" ref="G12:G54">F12/E12</f>
        <v>1</v>
      </c>
      <c r="K12" s="278"/>
    </row>
    <row r="13" spans="1:12" s="61" customFormat="1" ht="39">
      <c r="A13" s="8" t="s">
        <v>747</v>
      </c>
      <c r="B13" s="15" t="s">
        <v>753</v>
      </c>
      <c r="C13" s="11" t="s">
        <v>297</v>
      </c>
      <c r="D13" s="9">
        <f>'№5 вед '!G12</f>
        <v>1915313</v>
      </c>
      <c r="E13" s="9">
        <f>'№5 вед '!H12</f>
        <v>1469227.73</v>
      </c>
      <c r="F13" s="9">
        <f>'№5 вед '!I12</f>
        <v>1462483.69</v>
      </c>
      <c r="G13" s="149">
        <f t="shared" si="0"/>
        <v>0.9954098062115939</v>
      </c>
      <c r="H13" s="276">
        <f>D23+D28</f>
        <v>38879200</v>
      </c>
      <c r="I13" s="276">
        <f>E23+E28</f>
        <v>67230001.15</v>
      </c>
      <c r="J13" s="276">
        <f>F23+F28</f>
        <v>63494720.900000006</v>
      </c>
      <c r="K13" s="277">
        <f>I13/E54</f>
        <v>0.0837346469540427</v>
      </c>
      <c r="L13" s="61" t="s">
        <v>1974</v>
      </c>
    </row>
    <row r="14" spans="1:12" s="61" customFormat="1" ht="39">
      <c r="A14" s="8" t="s">
        <v>485</v>
      </c>
      <c r="B14" s="15" t="s">
        <v>582</v>
      </c>
      <c r="C14" s="11" t="s">
        <v>298</v>
      </c>
      <c r="D14" s="9">
        <f>'№5 вед '!G46</f>
        <v>28958283</v>
      </c>
      <c r="E14" s="9">
        <f>'№5 вед '!H46</f>
        <v>30076038.940000005</v>
      </c>
      <c r="F14" s="9">
        <f>'№5 вед '!I46</f>
        <v>29571560.12</v>
      </c>
      <c r="G14" s="149">
        <f t="shared" si="0"/>
        <v>0.9832265538355496</v>
      </c>
      <c r="H14" s="276">
        <f>D11+D19+D21+D51</f>
        <v>170646081</v>
      </c>
      <c r="I14" s="276">
        <f>E11+E19+E21+E51</f>
        <v>184072337.82</v>
      </c>
      <c r="J14" s="276">
        <f>F11+F19+F21+F51</f>
        <v>182874057.11</v>
      </c>
      <c r="K14" s="277">
        <f>I14/E54</f>
        <v>0.22926122203945523</v>
      </c>
      <c r="L14" s="61" t="s">
        <v>1975</v>
      </c>
    </row>
    <row r="15" spans="1:7" s="61" customFormat="1" ht="12.75">
      <c r="A15" s="8" t="s">
        <v>486</v>
      </c>
      <c r="B15" s="10" t="s">
        <v>1003</v>
      </c>
      <c r="C15" s="11" t="s">
        <v>1004</v>
      </c>
      <c r="D15" s="9">
        <f>'№5 вед '!G76</f>
        <v>5800</v>
      </c>
      <c r="E15" s="9">
        <f>'№5 вед '!H76</f>
        <v>5100</v>
      </c>
      <c r="F15" s="9">
        <f>'№5 вед '!I76</f>
        <v>0</v>
      </c>
      <c r="G15" s="149">
        <f t="shared" si="0"/>
        <v>0</v>
      </c>
    </row>
    <row r="16" spans="1:7" s="61" customFormat="1" ht="26.25">
      <c r="A16" s="8" t="s">
        <v>487</v>
      </c>
      <c r="B16" s="15" t="s">
        <v>734</v>
      </c>
      <c r="C16" s="11" t="s">
        <v>299</v>
      </c>
      <c r="D16" s="9">
        <f>'№5 вед '!G22+'№5 вед '!G502</f>
        <v>11333929</v>
      </c>
      <c r="E16" s="9">
        <f>'№5 вед '!H22+'№5 вед '!H502</f>
        <v>9761397.18</v>
      </c>
      <c r="F16" s="9">
        <f>'№5 вед '!I22+'№5 вед '!I502</f>
        <v>9750285.979999999</v>
      </c>
      <c r="G16" s="149">
        <f t="shared" si="0"/>
        <v>0.998861720325983</v>
      </c>
    </row>
    <row r="17" spans="1:7" s="61" customFormat="1" ht="12.75">
      <c r="A17" s="8" t="s">
        <v>488</v>
      </c>
      <c r="B17" s="15" t="s">
        <v>511</v>
      </c>
      <c r="C17" s="11" t="s">
        <v>834</v>
      </c>
      <c r="D17" s="9">
        <f>'№5 вед '!G82</f>
        <v>200000</v>
      </c>
      <c r="E17" s="9">
        <f>'№5 вед '!H82</f>
        <v>200000</v>
      </c>
      <c r="F17" s="9">
        <f>'№5 вед '!I82</f>
        <v>0</v>
      </c>
      <c r="G17" s="149">
        <f t="shared" si="0"/>
        <v>0</v>
      </c>
    </row>
    <row r="18" spans="1:7" s="61" customFormat="1" ht="12.75">
      <c r="A18" s="8" t="s">
        <v>489</v>
      </c>
      <c r="B18" s="28" t="s">
        <v>170</v>
      </c>
      <c r="C18" s="11" t="s">
        <v>636</v>
      </c>
      <c r="D18" s="9">
        <f>'№5 вед '!G88+'№5 вед '!G519</f>
        <v>3718095</v>
      </c>
      <c r="E18" s="9">
        <f>'№5 вед '!H88+'№5 вед '!H519</f>
        <v>3522953.5000000005</v>
      </c>
      <c r="F18" s="9">
        <f>'№5 вед '!I88+'№5 вед '!I519</f>
        <v>3186300.42</v>
      </c>
      <c r="G18" s="149">
        <f t="shared" si="0"/>
        <v>0.9044401011821471</v>
      </c>
    </row>
    <row r="19" spans="1:7" s="130" customFormat="1" ht="12.75">
      <c r="A19" s="8" t="s">
        <v>490</v>
      </c>
      <c r="B19" s="29" t="s">
        <v>657</v>
      </c>
      <c r="C19" s="14" t="s">
        <v>46</v>
      </c>
      <c r="D19" s="12">
        <f>D20</f>
        <v>806000</v>
      </c>
      <c r="E19" s="12">
        <f>E20</f>
        <v>890100</v>
      </c>
      <c r="F19" s="12">
        <f>F20</f>
        <v>890100</v>
      </c>
      <c r="G19" s="149">
        <f t="shared" si="0"/>
        <v>1</v>
      </c>
    </row>
    <row r="20" spans="1:7" s="61" customFormat="1" ht="12.75">
      <c r="A20" s="8" t="s">
        <v>491</v>
      </c>
      <c r="B20" s="15" t="s">
        <v>45</v>
      </c>
      <c r="C20" s="11" t="s">
        <v>47</v>
      </c>
      <c r="D20" s="9">
        <f>'№5 вед '!G526</f>
        <v>806000</v>
      </c>
      <c r="E20" s="9">
        <f>'№5 вед '!H526</f>
        <v>890100</v>
      </c>
      <c r="F20" s="9">
        <f>'№5 вед '!I526</f>
        <v>890100</v>
      </c>
      <c r="G20" s="149">
        <f t="shared" si="0"/>
        <v>1</v>
      </c>
    </row>
    <row r="21" spans="1:7" s="150" customFormat="1" ht="16.5" customHeight="1">
      <c r="A21" s="8" t="s">
        <v>492</v>
      </c>
      <c r="B21" s="29" t="s">
        <v>662</v>
      </c>
      <c r="C21" s="14" t="s">
        <v>345</v>
      </c>
      <c r="D21" s="12">
        <f>D22</f>
        <v>4353748</v>
      </c>
      <c r="E21" s="12">
        <f>E22</f>
        <v>5069860.21</v>
      </c>
      <c r="F21" s="12">
        <f>F22</f>
        <v>5062233.14</v>
      </c>
      <c r="G21" s="148">
        <f t="shared" si="0"/>
        <v>0.9984956054636465</v>
      </c>
    </row>
    <row r="22" spans="1:7" s="200" customFormat="1" ht="26.25">
      <c r="A22" s="8" t="s">
        <v>493</v>
      </c>
      <c r="B22" s="197" t="s">
        <v>1765</v>
      </c>
      <c r="C22" s="198" t="s">
        <v>1155</v>
      </c>
      <c r="D22" s="195">
        <f>'№5 вед '!G138+'№5 вед '!G533</f>
        <v>4353748</v>
      </c>
      <c r="E22" s="195">
        <f>'№5 вед '!H138+'№5 вед '!H533</f>
        <v>5069860.21</v>
      </c>
      <c r="F22" s="195">
        <f>'№5 вед '!I138+'№5 вед '!I533</f>
        <v>5062233.14</v>
      </c>
      <c r="G22" s="199">
        <f t="shared" si="0"/>
        <v>0.9984956054636465</v>
      </c>
    </row>
    <row r="23" spans="1:7" s="130" customFormat="1" ht="12.75">
      <c r="A23" s="8" t="s">
        <v>314</v>
      </c>
      <c r="B23" s="27" t="s">
        <v>515</v>
      </c>
      <c r="C23" s="14" t="s">
        <v>11</v>
      </c>
      <c r="D23" s="12">
        <f>SUM(D24:D27)</f>
        <v>31926600</v>
      </c>
      <c r="E23" s="12">
        <f>SUM(E24:E27)</f>
        <v>36829586.46000001</v>
      </c>
      <c r="F23" s="12">
        <f>SUM(F24:F27)</f>
        <v>36806839.21000001</v>
      </c>
      <c r="G23" s="148">
        <f t="shared" si="0"/>
        <v>0.9993823647728245</v>
      </c>
    </row>
    <row r="24" spans="1:7" s="61" customFormat="1" ht="12.75">
      <c r="A24" s="8" t="s">
        <v>494</v>
      </c>
      <c r="B24" s="15" t="s">
        <v>516</v>
      </c>
      <c r="C24" s="11" t="s">
        <v>300</v>
      </c>
      <c r="D24" s="9">
        <f>'№5 вед '!G152</f>
        <v>2225700</v>
      </c>
      <c r="E24" s="9">
        <f>'№5 вед '!H152</f>
        <v>2225700</v>
      </c>
      <c r="F24" s="9">
        <f>'№5 вед '!I152</f>
        <v>2203114</v>
      </c>
      <c r="G24" s="149">
        <f t="shared" si="0"/>
        <v>0.9898521813362088</v>
      </c>
    </row>
    <row r="25" spans="1:7" s="61" customFormat="1" ht="12.75">
      <c r="A25" s="8" t="s">
        <v>495</v>
      </c>
      <c r="B25" s="15" t="s">
        <v>833</v>
      </c>
      <c r="C25" s="11" t="s">
        <v>301</v>
      </c>
      <c r="D25" s="9">
        <f>'№5 вед '!G160</f>
        <v>20138000</v>
      </c>
      <c r="E25" s="9">
        <f>'№5 вед '!H160</f>
        <v>20126286.460000005</v>
      </c>
      <c r="F25" s="9">
        <f>'№5 вед '!I160</f>
        <v>20126286.460000005</v>
      </c>
      <c r="G25" s="149">
        <f t="shared" si="0"/>
        <v>1</v>
      </c>
    </row>
    <row r="26" spans="1:7" s="61" customFormat="1" ht="12.75">
      <c r="A26" s="8" t="s">
        <v>496</v>
      </c>
      <c r="B26" s="31" t="s">
        <v>1158</v>
      </c>
      <c r="C26" s="11" t="s">
        <v>1159</v>
      </c>
      <c r="D26" s="9">
        <f>'№5 вед '!G540</f>
        <v>8795500</v>
      </c>
      <c r="E26" s="9">
        <f>'№5 вед '!H540</f>
        <v>13892800</v>
      </c>
      <c r="F26" s="9">
        <f>'№5 вед '!I540</f>
        <v>13892800</v>
      </c>
      <c r="G26" s="149">
        <f t="shared" si="0"/>
        <v>1</v>
      </c>
    </row>
    <row r="27" spans="1:7" s="61" customFormat="1" ht="12.75">
      <c r="A27" s="8" t="s">
        <v>497</v>
      </c>
      <c r="B27" s="15" t="s">
        <v>628</v>
      </c>
      <c r="C27" s="11" t="s">
        <v>302</v>
      </c>
      <c r="D27" s="9">
        <f>'№5 вед '!G172</f>
        <v>767400</v>
      </c>
      <c r="E27" s="9">
        <f>'№5 вед '!H172</f>
        <v>584800</v>
      </c>
      <c r="F27" s="9">
        <f>'№5 вед '!I172</f>
        <v>584638.75</v>
      </c>
      <c r="G27" s="149">
        <f t="shared" si="0"/>
        <v>0.9997242647058824</v>
      </c>
    </row>
    <row r="28" spans="1:7" s="61" customFormat="1" ht="12.75">
      <c r="A28" s="8" t="s">
        <v>498</v>
      </c>
      <c r="B28" s="27" t="s">
        <v>399</v>
      </c>
      <c r="C28" s="14" t="s">
        <v>12</v>
      </c>
      <c r="D28" s="12">
        <f>D29+D30+D31+D32</f>
        <v>6952600</v>
      </c>
      <c r="E28" s="12">
        <f>E29+E30+E31+E32</f>
        <v>30400414.689999998</v>
      </c>
      <c r="F28" s="12">
        <f>F29+F30+F31+F32</f>
        <v>26687881.689999998</v>
      </c>
      <c r="G28" s="148">
        <f t="shared" si="0"/>
        <v>0.8778788698161669</v>
      </c>
    </row>
    <row r="29" spans="1:7" s="61" customFormat="1" ht="12.75">
      <c r="A29" s="8" t="s">
        <v>512</v>
      </c>
      <c r="B29" s="31" t="s">
        <v>870</v>
      </c>
      <c r="C29" s="11" t="s">
        <v>871</v>
      </c>
      <c r="D29" s="9">
        <f>'№5 вед '!G189</f>
        <v>62000</v>
      </c>
      <c r="E29" s="9">
        <f>'№5 вед '!H189</f>
        <v>73534.69</v>
      </c>
      <c r="F29" s="9">
        <f>'№5 вед '!I189</f>
        <v>73534.69</v>
      </c>
      <c r="G29" s="149">
        <f t="shared" si="0"/>
        <v>1</v>
      </c>
    </row>
    <row r="30" spans="1:7" s="61" customFormat="1" ht="12.75">
      <c r="A30" s="8" t="s">
        <v>513</v>
      </c>
      <c r="B30" s="15" t="s">
        <v>600</v>
      </c>
      <c r="C30" s="8" t="s">
        <v>614</v>
      </c>
      <c r="D30" s="9">
        <f>'№5 вед '!G195</f>
        <v>6890600</v>
      </c>
      <c r="E30" s="9">
        <f>'№5 вед '!H195</f>
        <v>10605720</v>
      </c>
      <c r="F30" s="9">
        <f>'№5 вед '!I195</f>
        <v>10070120</v>
      </c>
      <c r="G30" s="149">
        <f t="shared" si="0"/>
        <v>0.9494989496234107</v>
      </c>
    </row>
    <row r="31" spans="1:7" s="61" customFormat="1" ht="12.75">
      <c r="A31" s="8" t="s">
        <v>514</v>
      </c>
      <c r="B31" s="31" t="s">
        <v>1405</v>
      </c>
      <c r="C31" s="8" t="s">
        <v>1406</v>
      </c>
      <c r="D31" s="9">
        <f>'№5 вед '!G560</f>
        <v>0</v>
      </c>
      <c r="E31" s="9">
        <f>'№5 вед '!H560</f>
        <v>14066460</v>
      </c>
      <c r="F31" s="9">
        <f>'№5 вед '!I560</f>
        <v>14063227</v>
      </c>
      <c r="G31" s="149">
        <f t="shared" si="0"/>
        <v>0.9997701625000178</v>
      </c>
    </row>
    <row r="32" spans="1:7" s="61" customFormat="1" ht="12.75">
      <c r="A32" s="8" t="s">
        <v>315</v>
      </c>
      <c r="B32" s="31" t="s">
        <v>1434</v>
      </c>
      <c r="C32" s="8" t="s">
        <v>1431</v>
      </c>
      <c r="D32" s="9">
        <f>'№5 вед '!G204+'№5 вед '!G572</f>
        <v>0</v>
      </c>
      <c r="E32" s="9">
        <f>'№5 вед '!H204+'№5 вед '!H572</f>
        <v>5654700</v>
      </c>
      <c r="F32" s="9">
        <f>'№5 вед '!I204+'№5 вед '!I572</f>
        <v>2481000</v>
      </c>
      <c r="G32" s="149">
        <f t="shared" si="0"/>
        <v>0.4387500663165155</v>
      </c>
    </row>
    <row r="33" spans="1:7" s="130" customFormat="1" ht="12.75">
      <c r="A33" s="8" t="s">
        <v>517</v>
      </c>
      <c r="B33" s="27" t="s">
        <v>484</v>
      </c>
      <c r="C33" s="14" t="s">
        <v>13</v>
      </c>
      <c r="D33" s="12">
        <f>D34+D35+D36+D37+D38</f>
        <v>372279410</v>
      </c>
      <c r="E33" s="12">
        <f>E34+E35+E36+E37+E38</f>
        <v>424964811.47</v>
      </c>
      <c r="F33" s="12">
        <f>F34+F35+F36+F37+F38</f>
        <v>424634511.47</v>
      </c>
      <c r="G33" s="148">
        <f t="shared" si="0"/>
        <v>0.9992227591765599</v>
      </c>
    </row>
    <row r="34" spans="1:7" s="61" customFormat="1" ht="12.75">
      <c r="A34" s="8" t="s">
        <v>830</v>
      </c>
      <c r="B34" s="15" t="s">
        <v>349</v>
      </c>
      <c r="C34" s="11" t="s">
        <v>303</v>
      </c>
      <c r="D34" s="9">
        <f>'№5 вед '!G353</f>
        <v>94637800</v>
      </c>
      <c r="E34" s="9">
        <f>'№5 вед '!H353</f>
        <v>97473000</v>
      </c>
      <c r="F34" s="9">
        <f>'№5 вед '!I353</f>
        <v>97473000</v>
      </c>
      <c r="G34" s="149">
        <f t="shared" si="0"/>
        <v>1</v>
      </c>
    </row>
    <row r="35" spans="1:7" s="61" customFormat="1" ht="12.75">
      <c r="A35" s="8" t="s">
        <v>831</v>
      </c>
      <c r="B35" s="15" t="s">
        <v>325</v>
      </c>
      <c r="C35" s="11" t="s">
        <v>304</v>
      </c>
      <c r="D35" s="9">
        <f>'№5 вед '!G365</f>
        <v>222718510</v>
      </c>
      <c r="E35" s="9">
        <f>'№5 вед '!H365</f>
        <v>260533782.35999998</v>
      </c>
      <c r="F35" s="9">
        <f>'№5 вед '!I365</f>
        <v>260533782.35999998</v>
      </c>
      <c r="G35" s="149">
        <f t="shared" si="0"/>
        <v>1</v>
      </c>
    </row>
    <row r="36" spans="1:7" s="61" customFormat="1" ht="12.75">
      <c r="A36" s="8" t="s">
        <v>832</v>
      </c>
      <c r="B36" s="31" t="s">
        <v>902</v>
      </c>
      <c r="C36" s="11" t="s">
        <v>903</v>
      </c>
      <c r="D36" s="9">
        <f>'№5 вед '!G230+'№5 вед '!G400</f>
        <v>23906400</v>
      </c>
      <c r="E36" s="9">
        <f>'№5 вед '!H230+'№5 вед '!H400</f>
        <v>25326393.32</v>
      </c>
      <c r="F36" s="9">
        <f>'№5 вед '!I230+'№5 вед '!I400</f>
        <v>25326393.32</v>
      </c>
      <c r="G36" s="149">
        <f t="shared" si="0"/>
        <v>1</v>
      </c>
    </row>
    <row r="37" spans="1:7" s="61" customFormat="1" ht="12.75">
      <c r="A37" s="8" t="s">
        <v>755</v>
      </c>
      <c r="B37" s="15" t="s">
        <v>904</v>
      </c>
      <c r="C37" s="11" t="s">
        <v>305</v>
      </c>
      <c r="D37" s="9">
        <f>'№5 вед '!G236+'№5 вед '!G423</f>
        <v>5326400</v>
      </c>
      <c r="E37" s="9">
        <f>'№5 вед '!H236+'№5 вед '!H423</f>
        <v>15711389.790000001</v>
      </c>
      <c r="F37" s="9">
        <f>'№5 вед '!I236+'№5 вед '!I423</f>
        <v>15381089.790000001</v>
      </c>
      <c r="G37" s="149">
        <f t="shared" si="0"/>
        <v>0.9789770348508424</v>
      </c>
    </row>
    <row r="38" spans="1:7" s="61" customFormat="1" ht="12.75">
      <c r="A38" s="8" t="s">
        <v>627</v>
      </c>
      <c r="B38" s="15" t="s">
        <v>326</v>
      </c>
      <c r="C38" s="11" t="s">
        <v>306</v>
      </c>
      <c r="D38" s="9">
        <f>'№5 вед '!G444</f>
        <v>25690300</v>
      </c>
      <c r="E38" s="9">
        <f>'№5 вед '!H444</f>
        <v>25920246</v>
      </c>
      <c r="F38" s="9">
        <f>'№5 вед '!I444</f>
        <v>25920246</v>
      </c>
      <c r="G38" s="149">
        <f t="shared" si="0"/>
        <v>1</v>
      </c>
    </row>
    <row r="39" spans="1:7" s="130" customFormat="1" ht="12.75">
      <c r="A39" s="8" t="s">
        <v>316</v>
      </c>
      <c r="B39" s="29" t="s">
        <v>637</v>
      </c>
      <c r="C39" s="14" t="s">
        <v>14</v>
      </c>
      <c r="D39" s="12">
        <f>D40+D41</f>
        <v>80212683</v>
      </c>
      <c r="E39" s="12">
        <f>E40+E41</f>
        <v>107008848.55</v>
      </c>
      <c r="F39" s="12">
        <f>F40+F41</f>
        <v>106998673.7</v>
      </c>
      <c r="G39" s="148">
        <f t="shared" si="0"/>
        <v>0.999904915807077</v>
      </c>
    </row>
    <row r="40" spans="1:7" s="61" customFormat="1" ht="12.75">
      <c r="A40" s="8" t="s">
        <v>317</v>
      </c>
      <c r="B40" s="15" t="s">
        <v>330</v>
      </c>
      <c r="C40" s="11" t="s">
        <v>307</v>
      </c>
      <c r="D40" s="9">
        <f>'№5 вед '!G274</f>
        <v>56563983</v>
      </c>
      <c r="E40" s="9">
        <f>'№5 вед '!H274</f>
        <v>78531299.69</v>
      </c>
      <c r="F40" s="9">
        <f>'№5 вед '!I274</f>
        <v>78531299.69</v>
      </c>
      <c r="G40" s="149">
        <f t="shared" si="0"/>
        <v>1</v>
      </c>
    </row>
    <row r="41" spans="1:7" s="61" customFormat="1" ht="12.75">
      <c r="A41" s="8" t="s">
        <v>318</v>
      </c>
      <c r="B41" s="15" t="s">
        <v>407</v>
      </c>
      <c r="C41" s="11" t="s">
        <v>406</v>
      </c>
      <c r="D41" s="9">
        <f>'№5 вед '!G315</f>
        <v>23648700</v>
      </c>
      <c r="E41" s="9">
        <f>'№5 вед '!H315</f>
        <v>28477548.86</v>
      </c>
      <c r="F41" s="9">
        <f>'№5 вед '!I315</f>
        <v>28467374.01</v>
      </c>
      <c r="G41" s="149">
        <f t="shared" si="0"/>
        <v>0.9996427062578307</v>
      </c>
    </row>
    <row r="42" spans="1:7" s="130" customFormat="1" ht="12.75">
      <c r="A42" s="8" t="s">
        <v>319</v>
      </c>
      <c r="B42" s="27" t="s">
        <v>828</v>
      </c>
      <c r="C42" s="14" t="s">
        <v>15</v>
      </c>
      <c r="D42" s="12">
        <f>D43</f>
        <v>151400</v>
      </c>
      <c r="E42" s="12">
        <f>E43</f>
        <v>151400</v>
      </c>
      <c r="F42" s="12">
        <f>F43</f>
        <v>151400</v>
      </c>
      <c r="G42" s="148">
        <f t="shared" si="0"/>
        <v>1</v>
      </c>
    </row>
    <row r="43" spans="1:7" s="61" customFormat="1" ht="12.75">
      <c r="A43" s="8" t="s">
        <v>320</v>
      </c>
      <c r="B43" s="15" t="s">
        <v>829</v>
      </c>
      <c r="C43" s="11" t="s">
        <v>408</v>
      </c>
      <c r="D43" s="9">
        <f>'№5 вед '!G579</f>
        <v>151400</v>
      </c>
      <c r="E43" s="9">
        <f>'№5 вед '!H579</f>
        <v>151400</v>
      </c>
      <c r="F43" s="9">
        <f>'№5 вед '!I579</f>
        <v>151400</v>
      </c>
      <c r="G43" s="149">
        <f t="shared" si="0"/>
        <v>1</v>
      </c>
    </row>
    <row r="44" spans="1:7" s="130" customFormat="1" ht="12.75">
      <c r="A44" s="8" t="s">
        <v>400</v>
      </c>
      <c r="B44" s="27" t="s">
        <v>327</v>
      </c>
      <c r="C44" s="14" t="s">
        <v>16</v>
      </c>
      <c r="D44" s="12">
        <f>D45+D46+D47+D48</f>
        <v>15762376</v>
      </c>
      <c r="E44" s="12">
        <f>E45+E46+E47+E48</f>
        <v>14369024.79</v>
      </c>
      <c r="F44" s="12">
        <f>F45+F46+F47+F48</f>
        <v>13799426.15</v>
      </c>
      <c r="G44" s="148">
        <f t="shared" si="0"/>
        <v>0.9603592694476798</v>
      </c>
    </row>
    <row r="45" spans="1:7" s="61" customFormat="1" ht="12.75">
      <c r="A45" s="8" t="s">
        <v>321</v>
      </c>
      <c r="B45" s="15" t="s">
        <v>293</v>
      </c>
      <c r="C45" s="11" t="s">
        <v>308</v>
      </c>
      <c r="D45" s="9">
        <f>'№5 вед '!G211</f>
        <v>2293370</v>
      </c>
      <c r="E45" s="9">
        <f>'№5 вед '!H211</f>
        <v>2238318.79</v>
      </c>
      <c r="F45" s="9">
        <f>'№5 вед '!I211</f>
        <v>2238318.79</v>
      </c>
      <c r="G45" s="149">
        <f t="shared" si="0"/>
        <v>1</v>
      </c>
    </row>
    <row r="46" spans="1:7" s="61" customFormat="1" ht="12.75">
      <c r="A46" s="8" t="s">
        <v>322</v>
      </c>
      <c r="B46" s="15" t="s">
        <v>328</v>
      </c>
      <c r="C46" s="11" t="s">
        <v>309</v>
      </c>
      <c r="D46" s="9">
        <f>'№5 вед '!G475</f>
        <v>10881906</v>
      </c>
      <c r="E46" s="9">
        <f>'№5 вед '!H475</f>
        <v>10343606</v>
      </c>
      <c r="F46" s="9">
        <f>'№5 вед '!I475</f>
        <v>9843105.46</v>
      </c>
      <c r="G46" s="149">
        <f t="shared" si="0"/>
        <v>0.9516125672226882</v>
      </c>
    </row>
    <row r="47" spans="1:7" s="61" customFormat="1" ht="12.75">
      <c r="A47" s="8" t="s">
        <v>323</v>
      </c>
      <c r="B47" s="15" t="s">
        <v>385</v>
      </c>
      <c r="C47" s="11" t="s">
        <v>7</v>
      </c>
      <c r="D47" s="9">
        <f>'№5 вед '!G492</f>
        <v>1852400</v>
      </c>
      <c r="E47" s="9">
        <f>'№5 вед '!H492</f>
        <v>1052400</v>
      </c>
      <c r="F47" s="9">
        <f>'№5 вед '!I492</f>
        <v>1052400</v>
      </c>
      <c r="G47" s="149">
        <f t="shared" si="0"/>
        <v>1</v>
      </c>
    </row>
    <row r="48" spans="1:7" s="61" customFormat="1" ht="12.75">
      <c r="A48" s="8" t="s">
        <v>324</v>
      </c>
      <c r="B48" s="15" t="s">
        <v>383</v>
      </c>
      <c r="C48" s="11" t="s">
        <v>8</v>
      </c>
      <c r="D48" s="9">
        <f>'№5 вед '!G220</f>
        <v>734700</v>
      </c>
      <c r="E48" s="9">
        <f>'№5 вед '!H220</f>
        <v>734700</v>
      </c>
      <c r="F48" s="9">
        <f>'№5 вед '!I220</f>
        <v>665601.9</v>
      </c>
      <c r="G48" s="149">
        <f t="shared" si="0"/>
        <v>0.9059505920783993</v>
      </c>
    </row>
    <row r="49" spans="1:7" s="130" customFormat="1" ht="12.75">
      <c r="A49" s="8" t="s">
        <v>401</v>
      </c>
      <c r="B49" s="29" t="s">
        <v>295</v>
      </c>
      <c r="C49" s="14" t="s">
        <v>17</v>
      </c>
      <c r="D49" s="12">
        <f>D50</f>
        <v>4832000</v>
      </c>
      <c r="E49" s="12">
        <f>E50</f>
        <v>5097045</v>
      </c>
      <c r="F49" s="12">
        <f>F50</f>
        <v>5016445</v>
      </c>
      <c r="G49" s="148">
        <f t="shared" si="0"/>
        <v>0.9841869161445504</v>
      </c>
    </row>
    <row r="50" spans="1:7" s="61" customFormat="1" ht="12.75">
      <c r="A50" s="8" t="s">
        <v>402</v>
      </c>
      <c r="B50" s="15" t="s">
        <v>414</v>
      </c>
      <c r="C50" s="11" t="s">
        <v>409</v>
      </c>
      <c r="D50" s="9">
        <f>'№5 вед '!G335</f>
        <v>4832000</v>
      </c>
      <c r="E50" s="9">
        <f>'№5 вед '!H335</f>
        <v>5097045</v>
      </c>
      <c r="F50" s="9">
        <f>'№5 вед '!I335</f>
        <v>5016445</v>
      </c>
      <c r="G50" s="149">
        <f t="shared" si="0"/>
        <v>0.9841869161445504</v>
      </c>
    </row>
    <row r="51" spans="1:7" s="130" customFormat="1" ht="26.25">
      <c r="A51" s="8" t="s">
        <v>403</v>
      </c>
      <c r="B51" s="32" t="s">
        <v>782</v>
      </c>
      <c r="C51" s="14" t="s">
        <v>758</v>
      </c>
      <c r="D51" s="12">
        <f>D52+D53</f>
        <v>117457534</v>
      </c>
      <c r="E51" s="12">
        <f>E52+E53</f>
        <v>131321809</v>
      </c>
      <c r="F51" s="12">
        <f>F52+F53</f>
        <v>131195242.5</v>
      </c>
      <c r="G51" s="148">
        <f t="shared" si="0"/>
        <v>0.9990362111140275</v>
      </c>
    </row>
    <row r="52" spans="1:7" s="61" customFormat="1" ht="26.25">
      <c r="A52" s="8" t="s">
        <v>20</v>
      </c>
      <c r="B52" s="7" t="s">
        <v>617</v>
      </c>
      <c r="C52" s="11" t="s">
        <v>613</v>
      </c>
      <c r="D52" s="9">
        <f>'№5 вед '!G586</f>
        <v>29495534</v>
      </c>
      <c r="E52" s="9">
        <f>'№5 вед '!H586</f>
        <v>29495534</v>
      </c>
      <c r="F52" s="9">
        <f>'№5 вед '!I586</f>
        <v>29495534</v>
      </c>
      <c r="G52" s="149">
        <f t="shared" si="0"/>
        <v>1</v>
      </c>
    </row>
    <row r="53" spans="1:7" s="61" customFormat="1" ht="12.75">
      <c r="A53" s="8" t="s">
        <v>21</v>
      </c>
      <c r="B53" s="10" t="s">
        <v>333</v>
      </c>
      <c r="C53" s="33" t="s">
        <v>146</v>
      </c>
      <c r="D53" s="34">
        <f>'№5 вед '!G595</f>
        <v>87962000</v>
      </c>
      <c r="E53" s="34">
        <f>'№5 вед '!H595</f>
        <v>101826275</v>
      </c>
      <c r="F53" s="34">
        <f>'№5 вед '!I595</f>
        <v>101699708.5</v>
      </c>
      <c r="G53" s="149">
        <f t="shared" si="0"/>
        <v>0.9987570349597882</v>
      </c>
    </row>
    <row r="54" spans="1:7" s="61" customFormat="1" ht="12.75">
      <c r="A54" s="8" t="s">
        <v>22</v>
      </c>
      <c r="B54" s="27" t="s">
        <v>169</v>
      </c>
      <c r="C54" s="14"/>
      <c r="D54" s="12">
        <f>D11+D19+D21+D23+D28+D33+D39+D42+D44+D49+D51</f>
        <v>682763150</v>
      </c>
      <c r="E54" s="12">
        <f>E11+E19+E21+E23+E28+E33+E39+E42+E44+E49+E51</f>
        <v>802893468.78</v>
      </c>
      <c r="F54" s="12">
        <f>F11+F19+F21+F23+F28+F33+F39+F42+F44+F49+F51</f>
        <v>796969234.33</v>
      </c>
      <c r="G54" s="148">
        <f t="shared" si="0"/>
        <v>0.9926213941446033</v>
      </c>
    </row>
  </sheetData>
  <sheetProtection/>
  <mergeCells count="2">
    <mergeCell ref="A7:F7"/>
    <mergeCell ref="A6:G6"/>
  </mergeCells>
  <printOptions/>
  <pageMargins left="0.7874015748031497" right="0.3937007874015748" top="0.1968503937007874" bottom="0.1968503937007874" header="0.5118110236220472" footer="0.5118110236220472"/>
  <pageSetup fitToHeight="3"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L615"/>
  <sheetViews>
    <sheetView view="pageBreakPreview" zoomScale="75" zoomScaleSheetLayoutView="75" zoomScalePageLayoutView="0" workbookViewId="0" topLeftCell="A1">
      <pane xSplit="9" ySplit="8" topLeftCell="J9" activePane="bottomRight" state="frozen"/>
      <selection pane="topLeft" activeCell="K103" sqref="K103"/>
      <selection pane="topRight" activeCell="K103" sqref="K103"/>
      <selection pane="bottomLeft" activeCell="K103" sqref="K103"/>
      <selection pane="bottomRight" activeCell="C16" sqref="C16"/>
    </sheetView>
  </sheetViews>
  <sheetFormatPr defaultColWidth="9.00390625" defaultRowHeight="15"/>
  <cols>
    <col min="1" max="1" width="8.28125" style="61" customWidth="1"/>
    <col min="2" max="2" width="47.28125" style="36" customWidth="1"/>
    <col min="3" max="3" width="7.7109375" style="61" customWidth="1"/>
    <col min="4" max="4" width="7.28125" style="61" customWidth="1"/>
    <col min="5" max="5" width="14.28125" style="61" customWidth="1"/>
    <col min="6" max="6" width="7.140625" style="61" customWidth="1"/>
    <col min="7" max="7" width="15.140625" style="58" customWidth="1"/>
    <col min="8" max="8" width="14.28125" style="58" customWidth="1"/>
    <col min="9" max="9" width="14.8515625" style="58" customWidth="1"/>
    <col min="10" max="10" width="9.00390625" style="67" customWidth="1"/>
    <col min="11" max="11" width="14.57421875" style="191" customWidth="1"/>
    <col min="12" max="12" width="9.8515625" style="67" bestFit="1" customWidth="1"/>
    <col min="13" max="16384" width="9.00390625" style="67" customWidth="1"/>
  </cols>
  <sheetData>
    <row r="1" spans="8:11" ht="12.75">
      <c r="H1" s="67"/>
      <c r="I1" s="205"/>
      <c r="J1" s="141" t="s">
        <v>311</v>
      </c>
      <c r="K1" s="206"/>
    </row>
    <row r="2" spans="2:11" ht="12.75">
      <c r="B2" s="97"/>
      <c r="H2" s="67"/>
      <c r="I2" s="205"/>
      <c r="J2" s="141" t="s">
        <v>1170</v>
      </c>
      <c r="K2" s="206"/>
    </row>
    <row r="3" spans="2:11" ht="12.75">
      <c r="B3" s="97"/>
      <c r="H3" s="67"/>
      <c r="I3" s="205"/>
      <c r="J3" s="141" t="s">
        <v>332</v>
      </c>
      <c r="K3" s="206"/>
    </row>
    <row r="4" spans="2:11" ht="12.75">
      <c r="B4" s="97"/>
      <c r="H4" s="67"/>
      <c r="I4" s="205"/>
      <c r="J4" s="141" t="s">
        <v>1797</v>
      </c>
      <c r="K4" s="206"/>
    </row>
    <row r="6" spans="1:9" ht="12.75">
      <c r="A6" s="342" t="s">
        <v>1796</v>
      </c>
      <c r="B6" s="342"/>
      <c r="C6" s="342"/>
      <c r="D6" s="342"/>
      <c r="E6" s="342"/>
      <c r="F6" s="342"/>
      <c r="G6" s="342"/>
      <c r="H6" s="342"/>
      <c r="I6" s="342"/>
    </row>
    <row r="7" spans="1:11" ht="12.75">
      <c r="A7" s="67"/>
      <c r="B7" s="160"/>
      <c r="C7" s="160"/>
      <c r="D7" s="160"/>
      <c r="E7" s="160"/>
      <c r="F7" s="160"/>
      <c r="G7" s="160"/>
      <c r="H7" s="160"/>
      <c r="I7" s="160"/>
      <c r="J7" s="160" t="s">
        <v>291</v>
      </c>
      <c r="K7" s="192"/>
    </row>
    <row r="8" spans="1:11" s="130" customFormat="1" ht="53.25">
      <c r="A8" s="65" t="s">
        <v>741</v>
      </c>
      <c r="B8" s="157" t="s">
        <v>632</v>
      </c>
      <c r="C8" s="279" t="s">
        <v>633</v>
      </c>
      <c r="D8" s="279" t="s">
        <v>40</v>
      </c>
      <c r="E8" s="279" t="s">
        <v>634</v>
      </c>
      <c r="F8" s="279" t="s">
        <v>635</v>
      </c>
      <c r="G8" s="280" t="s">
        <v>1749</v>
      </c>
      <c r="H8" s="280" t="s">
        <v>1750</v>
      </c>
      <c r="I8" s="280" t="s">
        <v>1592</v>
      </c>
      <c r="J8" s="170" t="s">
        <v>1751</v>
      </c>
      <c r="K8" s="281"/>
    </row>
    <row r="9" spans="1:11" s="64" customFormat="1" ht="12.75">
      <c r="A9" s="8"/>
      <c r="B9" s="60">
        <v>1</v>
      </c>
      <c r="C9" s="60">
        <v>2</v>
      </c>
      <c r="D9" s="60">
        <v>3</v>
      </c>
      <c r="E9" s="60">
        <v>4</v>
      </c>
      <c r="F9" s="60">
        <v>5</v>
      </c>
      <c r="G9" s="62">
        <v>6</v>
      </c>
      <c r="H9" s="62">
        <v>7</v>
      </c>
      <c r="I9" s="62">
        <v>8</v>
      </c>
      <c r="J9" s="63">
        <v>9</v>
      </c>
      <c r="K9" s="193"/>
    </row>
    <row r="10" spans="1:11" s="64" customFormat="1" ht="26.25">
      <c r="A10" s="8" t="s">
        <v>742</v>
      </c>
      <c r="B10" s="164" t="s">
        <v>866</v>
      </c>
      <c r="C10" s="8" t="s">
        <v>578</v>
      </c>
      <c r="D10" s="60"/>
      <c r="E10" s="60"/>
      <c r="F10" s="60"/>
      <c r="G10" s="9">
        <f>G11</f>
        <v>3964940</v>
      </c>
      <c r="H10" s="9">
        <f>H11</f>
        <v>3049591.51</v>
      </c>
      <c r="I10" s="9">
        <f>I11</f>
        <v>3038608.21</v>
      </c>
      <c r="J10" s="158">
        <f>I10/H10</f>
        <v>0.9963984356711434</v>
      </c>
      <c r="K10" s="193"/>
    </row>
    <row r="11" spans="1:11" ht="12.75">
      <c r="A11" s="8" t="s">
        <v>745</v>
      </c>
      <c r="B11" s="31" t="s">
        <v>746</v>
      </c>
      <c r="C11" s="8" t="s">
        <v>578</v>
      </c>
      <c r="D11" s="8" t="s">
        <v>10</v>
      </c>
      <c r="E11" s="8"/>
      <c r="F11" s="8"/>
      <c r="G11" s="9">
        <f>G12+G22</f>
        <v>3964940</v>
      </c>
      <c r="H11" s="9">
        <f>H12+H22</f>
        <v>3049591.51</v>
      </c>
      <c r="I11" s="9">
        <f>I12+I22</f>
        <v>3038608.21</v>
      </c>
      <c r="J11" s="158">
        <f aca="true" t="shared" si="0" ref="J11:J48">I11/H11</f>
        <v>0.9963984356711434</v>
      </c>
      <c r="K11" s="193"/>
    </row>
    <row r="12" spans="1:11" ht="39">
      <c r="A12" s="8" t="s">
        <v>747</v>
      </c>
      <c r="B12" s="7" t="s">
        <v>753</v>
      </c>
      <c r="C12" s="8" t="s">
        <v>578</v>
      </c>
      <c r="D12" s="8" t="s">
        <v>297</v>
      </c>
      <c r="E12" s="8"/>
      <c r="F12" s="8"/>
      <c r="G12" s="9">
        <f aca="true" t="shared" si="1" ref="G12:I14">G13</f>
        <v>1915313</v>
      </c>
      <c r="H12" s="9">
        <f t="shared" si="1"/>
        <v>1469227.73</v>
      </c>
      <c r="I12" s="9">
        <f t="shared" si="1"/>
        <v>1462483.69</v>
      </c>
      <c r="J12" s="158">
        <f t="shared" si="0"/>
        <v>0.9954098062115939</v>
      </c>
      <c r="K12" s="193"/>
    </row>
    <row r="13" spans="1:11" ht="26.25">
      <c r="A13" s="8" t="s">
        <v>485</v>
      </c>
      <c r="B13" s="10" t="s">
        <v>36</v>
      </c>
      <c r="C13" s="8" t="s">
        <v>578</v>
      </c>
      <c r="D13" s="8" t="s">
        <v>297</v>
      </c>
      <c r="E13" s="11" t="s">
        <v>57</v>
      </c>
      <c r="F13" s="8"/>
      <c r="G13" s="9">
        <f t="shared" si="1"/>
        <v>1915313</v>
      </c>
      <c r="H13" s="9">
        <f t="shared" si="1"/>
        <v>1469227.73</v>
      </c>
      <c r="I13" s="9">
        <f t="shared" si="1"/>
        <v>1462483.69</v>
      </c>
      <c r="J13" s="158">
        <f t="shared" si="0"/>
        <v>0.9954098062115939</v>
      </c>
      <c r="K13" s="193"/>
    </row>
    <row r="14" spans="1:11" ht="26.25">
      <c r="A14" s="8" t="s">
        <v>486</v>
      </c>
      <c r="B14" s="10" t="s">
        <v>585</v>
      </c>
      <c r="C14" s="8" t="s">
        <v>578</v>
      </c>
      <c r="D14" s="8" t="s">
        <v>297</v>
      </c>
      <c r="E14" s="11" t="s">
        <v>58</v>
      </c>
      <c r="F14" s="8"/>
      <c r="G14" s="9">
        <f>G15</f>
        <v>1915313</v>
      </c>
      <c r="H14" s="9">
        <f t="shared" si="1"/>
        <v>1469227.73</v>
      </c>
      <c r="I14" s="9">
        <f t="shared" si="1"/>
        <v>1462483.69</v>
      </c>
      <c r="J14" s="158">
        <f t="shared" si="0"/>
        <v>0.9954098062115939</v>
      </c>
      <c r="K14" s="193"/>
    </row>
    <row r="15" spans="1:11" ht="52.5">
      <c r="A15" s="8" t="s">
        <v>487</v>
      </c>
      <c r="B15" s="7" t="s">
        <v>1065</v>
      </c>
      <c r="C15" s="8" t="s">
        <v>578</v>
      </c>
      <c r="D15" s="8" t="s">
        <v>297</v>
      </c>
      <c r="E15" s="8" t="s">
        <v>59</v>
      </c>
      <c r="F15" s="8"/>
      <c r="G15" s="9">
        <f>G16+G18+G20</f>
        <v>1915313</v>
      </c>
      <c r="H15" s="9">
        <f>H16+H18+H20</f>
        <v>1469227.73</v>
      </c>
      <c r="I15" s="9">
        <f>I16+I18+I20</f>
        <v>1462483.69</v>
      </c>
      <c r="J15" s="158">
        <f t="shared" si="0"/>
        <v>0.9954098062115939</v>
      </c>
      <c r="K15" s="193"/>
    </row>
    <row r="16" spans="1:11" ht="66">
      <c r="A16" s="8" t="s">
        <v>488</v>
      </c>
      <c r="B16" s="10" t="s">
        <v>4</v>
      </c>
      <c r="C16" s="8" t="s">
        <v>578</v>
      </c>
      <c r="D16" s="8" t="s">
        <v>297</v>
      </c>
      <c r="E16" s="8" t="s">
        <v>59</v>
      </c>
      <c r="F16" s="11" t="s">
        <v>355</v>
      </c>
      <c r="G16" s="9">
        <f>G17</f>
        <v>1367204</v>
      </c>
      <c r="H16" s="9">
        <f>H17</f>
        <v>650768.73</v>
      </c>
      <c r="I16" s="9">
        <f>I17</f>
        <v>650768.7</v>
      </c>
      <c r="J16" s="158">
        <f t="shared" si="0"/>
        <v>0.9999999539006738</v>
      </c>
      <c r="K16" s="193"/>
    </row>
    <row r="17" spans="1:11" ht="26.25">
      <c r="A17" s="8" t="s">
        <v>489</v>
      </c>
      <c r="B17" s="10" t="s">
        <v>30</v>
      </c>
      <c r="C17" s="8" t="s">
        <v>578</v>
      </c>
      <c r="D17" s="8" t="s">
        <v>297</v>
      </c>
      <c r="E17" s="8" t="s">
        <v>59</v>
      </c>
      <c r="F17" s="11" t="s">
        <v>372</v>
      </c>
      <c r="G17" s="9">
        <v>1367204</v>
      </c>
      <c r="H17" s="9">
        <v>650768.73</v>
      </c>
      <c r="I17" s="9">
        <v>650768.7</v>
      </c>
      <c r="J17" s="158">
        <f t="shared" si="0"/>
        <v>0.9999999539006738</v>
      </c>
      <c r="K17" s="193"/>
    </row>
    <row r="18" spans="1:11" ht="26.25">
      <c r="A18" s="8" t="s">
        <v>490</v>
      </c>
      <c r="B18" s="10" t="s">
        <v>1804</v>
      </c>
      <c r="C18" s="8" t="s">
        <v>578</v>
      </c>
      <c r="D18" s="8" t="s">
        <v>297</v>
      </c>
      <c r="E18" s="8" t="s">
        <v>59</v>
      </c>
      <c r="F18" s="11" t="s">
        <v>147</v>
      </c>
      <c r="G18" s="9">
        <f>G19</f>
        <v>538109</v>
      </c>
      <c r="H18" s="9">
        <f>H19</f>
        <v>818109</v>
      </c>
      <c r="I18" s="9">
        <f>I19</f>
        <v>811364.99</v>
      </c>
      <c r="J18" s="158">
        <f t="shared" si="0"/>
        <v>0.9917565874473939</v>
      </c>
      <c r="K18" s="193"/>
    </row>
    <row r="19" spans="1:11" ht="26.25">
      <c r="A19" s="8" t="s">
        <v>491</v>
      </c>
      <c r="B19" s="10" t="s">
        <v>410</v>
      </c>
      <c r="C19" s="8" t="s">
        <v>578</v>
      </c>
      <c r="D19" s="8" t="s">
        <v>297</v>
      </c>
      <c r="E19" s="8" t="s">
        <v>59</v>
      </c>
      <c r="F19" s="11" t="s">
        <v>749</v>
      </c>
      <c r="G19" s="9">
        <v>538109</v>
      </c>
      <c r="H19" s="9">
        <v>818109</v>
      </c>
      <c r="I19" s="9">
        <v>811364.99</v>
      </c>
      <c r="J19" s="158">
        <f t="shared" si="0"/>
        <v>0.9917565874473939</v>
      </c>
      <c r="K19" s="193"/>
    </row>
    <row r="20" spans="1:11" ht="12.75">
      <c r="A20" s="8" t="s">
        <v>492</v>
      </c>
      <c r="B20" s="10" t="s">
        <v>33</v>
      </c>
      <c r="C20" s="8" t="s">
        <v>578</v>
      </c>
      <c r="D20" s="8" t="s">
        <v>297</v>
      </c>
      <c r="E20" s="8" t="s">
        <v>59</v>
      </c>
      <c r="F20" s="11" t="s">
        <v>32</v>
      </c>
      <c r="G20" s="9">
        <f>G21</f>
        <v>10000</v>
      </c>
      <c r="H20" s="9">
        <f>H21</f>
        <v>350</v>
      </c>
      <c r="I20" s="9">
        <f>I21</f>
        <v>350</v>
      </c>
      <c r="J20" s="158">
        <f t="shared" si="0"/>
        <v>1</v>
      </c>
      <c r="K20" s="193"/>
    </row>
    <row r="21" spans="1:11" ht="12.75">
      <c r="A21" s="8" t="s">
        <v>493</v>
      </c>
      <c r="B21" s="10" t="s">
        <v>34</v>
      </c>
      <c r="C21" s="8" t="s">
        <v>578</v>
      </c>
      <c r="D21" s="8" t="s">
        <v>297</v>
      </c>
      <c r="E21" s="8" t="s">
        <v>59</v>
      </c>
      <c r="F21" s="11" t="s">
        <v>31</v>
      </c>
      <c r="G21" s="9">
        <v>10000</v>
      </c>
      <c r="H21" s="9">
        <v>350</v>
      </c>
      <c r="I21" s="9">
        <v>350</v>
      </c>
      <c r="J21" s="158">
        <f t="shared" si="0"/>
        <v>1</v>
      </c>
      <c r="K21" s="193"/>
    </row>
    <row r="22" spans="1:11" ht="39">
      <c r="A22" s="8" t="s">
        <v>314</v>
      </c>
      <c r="B22" s="7" t="s">
        <v>734</v>
      </c>
      <c r="C22" s="8" t="s">
        <v>578</v>
      </c>
      <c r="D22" s="8" t="s">
        <v>299</v>
      </c>
      <c r="E22" s="8"/>
      <c r="F22" s="8"/>
      <c r="G22" s="9">
        <f aca="true" t="shared" si="2" ref="G22:I23">G23</f>
        <v>2049627</v>
      </c>
      <c r="H22" s="9">
        <f t="shared" si="2"/>
        <v>1580363.78</v>
      </c>
      <c r="I22" s="9">
        <f t="shared" si="2"/>
        <v>1576124.52</v>
      </c>
      <c r="J22" s="158">
        <f t="shared" si="0"/>
        <v>0.997317541661199</v>
      </c>
      <c r="K22" s="193"/>
    </row>
    <row r="23" spans="1:11" ht="26.25">
      <c r="A23" s="8" t="s">
        <v>494</v>
      </c>
      <c r="B23" s="7" t="s">
        <v>589</v>
      </c>
      <c r="C23" s="8" t="s">
        <v>578</v>
      </c>
      <c r="D23" s="8" t="s">
        <v>299</v>
      </c>
      <c r="E23" s="8" t="s">
        <v>60</v>
      </c>
      <c r="F23" s="8"/>
      <c r="G23" s="9">
        <f t="shared" si="2"/>
        <v>2049627</v>
      </c>
      <c r="H23" s="9">
        <f t="shared" si="2"/>
        <v>1580363.78</v>
      </c>
      <c r="I23" s="9">
        <f t="shared" si="2"/>
        <v>1576124.52</v>
      </c>
      <c r="J23" s="158">
        <f t="shared" si="0"/>
        <v>0.997317541661199</v>
      </c>
      <c r="K23" s="193"/>
    </row>
    <row r="24" spans="1:11" ht="26.25">
      <c r="A24" s="8" t="s">
        <v>495</v>
      </c>
      <c r="B24" s="7" t="s">
        <v>586</v>
      </c>
      <c r="C24" s="8" t="s">
        <v>578</v>
      </c>
      <c r="D24" s="8" t="s">
        <v>299</v>
      </c>
      <c r="E24" s="8" t="s">
        <v>61</v>
      </c>
      <c r="F24" s="8"/>
      <c r="G24" s="9">
        <f>G25+G30+G33</f>
        <v>2049627</v>
      </c>
      <c r="H24" s="9">
        <f>H25+H30+H33</f>
        <v>1580363.78</v>
      </c>
      <c r="I24" s="9">
        <f>I25+I30+I33</f>
        <v>1576124.52</v>
      </c>
      <c r="J24" s="158">
        <f t="shared" si="0"/>
        <v>0.997317541661199</v>
      </c>
      <c r="K24" s="193"/>
    </row>
    <row r="25" spans="1:11" ht="52.5">
      <c r="A25" s="8" t="s">
        <v>496</v>
      </c>
      <c r="B25" s="7" t="s">
        <v>785</v>
      </c>
      <c r="C25" s="8" t="s">
        <v>578</v>
      </c>
      <c r="D25" s="8" t="s">
        <v>299</v>
      </c>
      <c r="E25" s="8" t="s">
        <v>62</v>
      </c>
      <c r="F25" s="8"/>
      <c r="G25" s="9">
        <f>G26+G28</f>
        <v>796169</v>
      </c>
      <c r="H25" s="9">
        <f>H26+H28</f>
        <v>179355</v>
      </c>
      <c r="I25" s="9">
        <f>I26+I28</f>
        <v>179355</v>
      </c>
      <c r="J25" s="158">
        <f t="shared" si="0"/>
        <v>1</v>
      </c>
      <c r="K25" s="193"/>
    </row>
    <row r="26" spans="1:11" ht="66">
      <c r="A26" s="8" t="s">
        <v>497</v>
      </c>
      <c r="B26" s="10" t="s">
        <v>4</v>
      </c>
      <c r="C26" s="8" t="s">
        <v>578</v>
      </c>
      <c r="D26" s="8" t="s">
        <v>299</v>
      </c>
      <c r="E26" s="8" t="s">
        <v>62</v>
      </c>
      <c r="F26" s="11" t="s">
        <v>355</v>
      </c>
      <c r="G26" s="9">
        <f>G27</f>
        <v>716814</v>
      </c>
      <c r="H26" s="9">
        <f>H27</f>
        <v>0</v>
      </c>
      <c r="I26" s="9">
        <f>I27</f>
        <v>0</v>
      </c>
      <c r="J26" s="158"/>
      <c r="K26" s="193"/>
    </row>
    <row r="27" spans="1:11" ht="26.25">
      <c r="A27" s="8" t="s">
        <v>498</v>
      </c>
      <c r="B27" s="10" t="s">
        <v>30</v>
      </c>
      <c r="C27" s="8" t="s">
        <v>578</v>
      </c>
      <c r="D27" s="8" t="s">
        <v>299</v>
      </c>
      <c r="E27" s="8" t="s">
        <v>62</v>
      </c>
      <c r="F27" s="11" t="s">
        <v>372</v>
      </c>
      <c r="G27" s="9">
        <v>716814</v>
      </c>
      <c r="H27" s="9">
        <v>0</v>
      </c>
      <c r="I27" s="9">
        <v>0</v>
      </c>
      <c r="J27" s="158"/>
      <c r="K27" s="193"/>
    </row>
    <row r="28" spans="1:11" ht="26.25">
      <c r="A28" s="8" t="s">
        <v>512</v>
      </c>
      <c r="B28" s="10" t="s">
        <v>1804</v>
      </c>
      <c r="C28" s="8" t="s">
        <v>578</v>
      </c>
      <c r="D28" s="8" t="s">
        <v>299</v>
      </c>
      <c r="E28" s="8" t="s">
        <v>62</v>
      </c>
      <c r="F28" s="11" t="s">
        <v>147</v>
      </c>
      <c r="G28" s="9">
        <f>G29</f>
        <v>79355</v>
      </c>
      <c r="H28" s="9">
        <f>H29</f>
        <v>179355</v>
      </c>
      <c r="I28" s="9">
        <f>I29</f>
        <v>179355</v>
      </c>
      <c r="J28" s="158">
        <f t="shared" si="0"/>
        <v>1</v>
      </c>
      <c r="K28" s="193"/>
    </row>
    <row r="29" spans="1:11" ht="26.25">
      <c r="A29" s="8" t="s">
        <v>513</v>
      </c>
      <c r="B29" s="10" t="s">
        <v>410</v>
      </c>
      <c r="C29" s="8" t="s">
        <v>578</v>
      </c>
      <c r="D29" s="8" t="s">
        <v>299</v>
      </c>
      <c r="E29" s="8" t="s">
        <v>62</v>
      </c>
      <c r="F29" s="11" t="s">
        <v>749</v>
      </c>
      <c r="G29" s="9">
        <v>79355</v>
      </c>
      <c r="H29" s="9">
        <v>179355</v>
      </c>
      <c r="I29" s="9">
        <v>179355</v>
      </c>
      <c r="J29" s="158">
        <f t="shared" si="0"/>
        <v>1</v>
      </c>
      <c r="K29" s="193"/>
    </row>
    <row r="30" spans="1:11" ht="52.5">
      <c r="A30" s="8" t="s">
        <v>514</v>
      </c>
      <c r="B30" s="31" t="s">
        <v>1068</v>
      </c>
      <c r="C30" s="8" t="s">
        <v>578</v>
      </c>
      <c r="D30" s="8" t="s">
        <v>299</v>
      </c>
      <c r="E30" s="8" t="s">
        <v>63</v>
      </c>
      <c r="F30" s="8"/>
      <c r="G30" s="9">
        <f aca="true" t="shared" si="3" ref="G30:I31">G31</f>
        <v>1042226</v>
      </c>
      <c r="H30" s="9">
        <f t="shared" si="3"/>
        <v>1189776.78</v>
      </c>
      <c r="I30" s="9">
        <f t="shared" si="3"/>
        <v>1185537.52</v>
      </c>
      <c r="J30" s="158">
        <f t="shared" si="0"/>
        <v>0.9964369282782607</v>
      </c>
      <c r="K30" s="193"/>
    </row>
    <row r="31" spans="1:11" ht="66">
      <c r="A31" s="8" t="s">
        <v>315</v>
      </c>
      <c r="B31" s="10" t="s">
        <v>4</v>
      </c>
      <c r="C31" s="8" t="s">
        <v>578</v>
      </c>
      <c r="D31" s="8" t="s">
        <v>299</v>
      </c>
      <c r="E31" s="8" t="s">
        <v>63</v>
      </c>
      <c r="F31" s="11" t="s">
        <v>355</v>
      </c>
      <c r="G31" s="9">
        <f t="shared" si="3"/>
        <v>1042226</v>
      </c>
      <c r="H31" s="9">
        <f t="shared" si="3"/>
        <v>1189776.78</v>
      </c>
      <c r="I31" s="9">
        <f t="shared" si="3"/>
        <v>1185537.52</v>
      </c>
      <c r="J31" s="158">
        <f t="shared" si="0"/>
        <v>0.9964369282782607</v>
      </c>
      <c r="K31" s="193"/>
    </row>
    <row r="32" spans="1:11" ht="26.25">
      <c r="A32" s="8" t="s">
        <v>517</v>
      </c>
      <c r="B32" s="10" t="s">
        <v>30</v>
      </c>
      <c r="C32" s="8" t="s">
        <v>578</v>
      </c>
      <c r="D32" s="8" t="s">
        <v>299</v>
      </c>
      <c r="E32" s="8" t="s">
        <v>63</v>
      </c>
      <c r="F32" s="11" t="s">
        <v>372</v>
      </c>
      <c r="G32" s="9">
        <v>1042226</v>
      </c>
      <c r="H32" s="9">
        <v>1189776.78</v>
      </c>
      <c r="I32" s="9">
        <v>1185537.52</v>
      </c>
      <c r="J32" s="158">
        <f t="shared" si="0"/>
        <v>0.9964369282782607</v>
      </c>
      <c r="K32" s="193"/>
    </row>
    <row r="33" spans="1:11" ht="132">
      <c r="A33" s="8" t="s">
        <v>830</v>
      </c>
      <c r="B33" s="7" t="s">
        <v>847</v>
      </c>
      <c r="C33" s="8" t="s">
        <v>578</v>
      </c>
      <c r="D33" s="8" t="s">
        <v>299</v>
      </c>
      <c r="E33" s="8" t="s">
        <v>848</v>
      </c>
      <c r="F33" s="11"/>
      <c r="G33" s="9">
        <f>G34+G36</f>
        <v>211232</v>
      </c>
      <c r="H33" s="9">
        <f>H34+H36</f>
        <v>211232</v>
      </c>
      <c r="I33" s="9">
        <f>I34+I36</f>
        <v>211232</v>
      </c>
      <c r="J33" s="158">
        <f t="shared" si="0"/>
        <v>1</v>
      </c>
      <c r="K33" s="193"/>
    </row>
    <row r="34" spans="1:11" ht="66">
      <c r="A34" s="8" t="s">
        <v>831</v>
      </c>
      <c r="B34" s="10" t="s">
        <v>4</v>
      </c>
      <c r="C34" s="8" t="s">
        <v>578</v>
      </c>
      <c r="D34" s="8" t="s">
        <v>299</v>
      </c>
      <c r="E34" s="8" t="s">
        <v>848</v>
      </c>
      <c r="F34" s="11" t="s">
        <v>355</v>
      </c>
      <c r="G34" s="9">
        <f>G35</f>
        <v>210431.2</v>
      </c>
      <c r="H34" s="9">
        <f>H35</f>
        <v>210431.2</v>
      </c>
      <c r="I34" s="9">
        <f>I35</f>
        <v>210431.2</v>
      </c>
      <c r="J34" s="158">
        <f t="shared" si="0"/>
        <v>1</v>
      </c>
      <c r="K34" s="193"/>
    </row>
    <row r="35" spans="1:11" ht="26.25">
      <c r="A35" s="8" t="s">
        <v>832</v>
      </c>
      <c r="B35" s="10" t="s">
        <v>30</v>
      </c>
      <c r="C35" s="8" t="s">
        <v>578</v>
      </c>
      <c r="D35" s="8" t="s">
        <v>299</v>
      </c>
      <c r="E35" s="8" t="s">
        <v>848</v>
      </c>
      <c r="F35" s="11" t="s">
        <v>372</v>
      </c>
      <c r="G35" s="9">
        <v>210431.2</v>
      </c>
      <c r="H35" s="9">
        <v>210431.2</v>
      </c>
      <c r="I35" s="9">
        <v>210431.2</v>
      </c>
      <c r="J35" s="158">
        <f t="shared" si="0"/>
        <v>1</v>
      </c>
      <c r="K35" s="193"/>
    </row>
    <row r="36" spans="1:11" ht="26.25">
      <c r="A36" s="8" t="s">
        <v>755</v>
      </c>
      <c r="B36" s="10" t="s">
        <v>1804</v>
      </c>
      <c r="C36" s="8" t="s">
        <v>578</v>
      </c>
      <c r="D36" s="8" t="s">
        <v>299</v>
      </c>
      <c r="E36" s="8" t="s">
        <v>848</v>
      </c>
      <c r="F36" s="11" t="s">
        <v>147</v>
      </c>
      <c r="G36" s="9">
        <f>G37</f>
        <v>800.8</v>
      </c>
      <c r="H36" s="9">
        <f>H37</f>
        <v>800.8</v>
      </c>
      <c r="I36" s="9">
        <f>I37</f>
        <v>800.8</v>
      </c>
      <c r="J36" s="158">
        <f t="shared" si="0"/>
        <v>1</v>
      </c>
      <c r="K36" s="193"/>
    </row>
    <row r="37" spans="1:11" ht="26.25">
      <c r="A37" s="8" t="s">
        <v>627</v>
      </c>
      <c r="B37" s="10" t="s">
        <v>410</v>
      </c>
      <c r="C37" s="8" t="s">
        <v>578</v>
      </c>
      <c r="D37" s="8" t="s">
        <v>299</v>
      </c>
      <c r="E37" s="8" t="s">
        <v>848</v>
      </c>
      <c r="F37" s="11" t="s">
        <v>749</v>
      </c>
      <c r="G37" s="9">
        <v>800.8</v>
      </c>
      <c r="H37" s="9">
        <v>800.8</v>
      </c>
      <c r="I37" s="9">
        <v>800.8</v>
      </c>
      <c r="J37" s="158">
        <f t="shared" si="0"/>
        <v>1</v>
      </c>
      <c r="K37" s="193"/>
    </row>
    <row r="38" spans="1:11" ht="12.75">
      <c r="A38" s="8" t="s">
        <v>316</v>
      </c>
      <c r="B38" s="245" t="s">
        <v>744</v>
      </c>
      <c r="C38" s="8" t="s">
        <v>743</v>
      </c>
      <c r="D38" s="151"/>
      <c r="E38" s="151"/>
      <c r="F38" s="151"/>
      <c r="G38" s="9">
        <f>G39+G137+G151+G188+G210</f>
        <v>71380475</v>
      </c>
      <c r="H38" s="9">
        <f>H39+H137+H151+H188+H210</f>
        <v>79350626.85000001</v>
      </c>
      <c r="I38" s="9">
        <f>I39+I137+I151+I188+I210</f>
        <v>74674122.53</v>
      </c>
      <c r="J38" s="158">
        <f t="shared" si="0"/>
        <v>0.9410653134619817</v>
      </c>
      <c r="K38" s="193"/>
    </row>
    <row r="39" spans="1:11" ht="12.75">
      <c r="A39" s="8" t="s">
        <v>317</v>
      </c>
      <c r="B39" s="31" t="s">
        <v>746</v>
      </c>
      <c r="C39" s="8" t="s">
        <v>743</v>
      </c>
      <c r="D39" s="8" t="s">
        <v>10</v>
      </c>
      <c r="E39" s="8"/>
      <c r="F39" s="8"/>
      <c r="G39" s="9">
        <f>G46+G82+G88+G40+G76</f>
        <v>34732657</v>
      </c>
      <c r="H39" s="9">
        <f>H46+H82+H88+H40+H76</f>
        <v>35507743.7</v>
      </c>
      <c r="I39" s="9">
        <f>I46+I82+I88+I40+I76</f>
        <v>34511011.8</v>
      </c>
      <c r="J39" s="158">
        <f t="shared" si="0"/>
        <v>0.9719291682281687</v>
      </c>
      <c r="K39" s="193"/>
    </row>
    <row r="40" spans="1:11" ht="39">
      <c r="A40" s="8" t="s">
        <v>318</v>
      </c>
      <c r="B40" s="7" t="s">
        <v>29</v>
      </c>
      <c r="C40" s="8" t="s">
        <v>743</v>
      </c>
      <c r="D40" s="8" t="s">
        <v>296</v>
      </c>
      <c r="E40" s="8"/>
      <c r="F40" s="8"/>
      <c r="G40" s="9">
        <f aca="true" t="shared" si="4" ref="G40:I42">G41</f>
        <v>1897379</v>
      </c>
      <c r="H40" s="9">
        <f t="shared" si="4"/>
        <v>1755851.26</v>
      </c>
      <c r="I40" s="9">
        <f t="shared" si="4"/>
        <v>1755851.26</v>
      </c>
      <c r="J40" s="158">
        <f t="shared" si="0"/>
        <v>1</v>
      </c>
      <c r="K40" s="193"/>
    </row>
    <row r="41" spans="1:11" ht="26.25">
      <c r="A41" s="8" t="s">
        <v>319</v>
      </c>
      <c r="B41" s="7" t="s">
        <v>35</v>
      </c>
      <c r="C41" s="8" t="s">
        <v>743</v>
      </c>
      <c r="D41" s="8" t="s">
        <v>296</v>
      </c>
      <c r="E41" s="8" t="s">
        <v>54</v>
      </c>
      <c r="F41" s="8"/>
      <c r="G41" s="9">
        <f t="shared" si="4"/>
        <v>1897379</v>
      </c>
      <c r="H41" s="9">
        <f t="shared" si="4"/>
        <v>1755851.26</v>
      </c>
      <c r="I41" s="9">
        <f t="shared" si="4"/>
        <v>1755851.26</v>
      </c>
      <c r="J41" s="158">
        <f t="shared" si="0"/>
        <v>1</v>
      </c>
      <c r="K41" s="193"/>
    </row>
    <row r="42" spans="1:11" ht="12.75">
      <c r="A42" s="8" t="s">
        <v>320</v>
      </c>
      <c r="B42" s="7" t="s">
        <v>592</v>
      </c>
      <c r="C42" s="8" t="s">
        <v>743</v>
      </c>
      <c r="D42" s="8" t="s">
        <v>296</v>
      </c>
      <c r="E42" s="8" t="s">
        <v>55</v>
      </c>
      <c r="F42" s="8"/>
      <c r="G42" s="9">
        <f>G43</f>
        <v>1897379</v>
      </c>
      <c r="H42" s="9">
        <f t="shared" si="4"/>
        <v>1755851.26</v>
      </c>
      <c r="I42" s="9">
        <f t="shared" si="4"/>
        <v>1755851.26</v>
      </c>
      <c r="J42" s="158">
        <f t="shared" si="0"/>
        <v>1</v>
      </c>
      <c r="K42" s="193"/>
    </row>
    <row r="43" spans="1:11" ht="52.5">
      <c r="A43" s="8" t="s">
        <v>400</v>
      </c>
      <c r="B43" s="7" t="s">
        <v>588</v>
      </c>
      <c r="C43" s="8" t="s">
        <v>743</v>
      </c>
      <c r="D43" s="8" t="s">
        <v>296</v>
      </c>
      <c r="E43" s="8" t="s">
        <v>56</v>
      </c>
      <c r="F43" s="8"/>
      <c r="G43" s="9">
        <f aca="true" t="shared" si="5" ref="G43:I44">G44</f>
        <v>1897379</v>
      </c>
      <c r="H43" s="9">
        <f t="shared" si="5"/>
        <v>1755851.26</v>
      </c>
      <c r="I43" s="9">
        <f t="shared" si="5"/>
        <v>1755851.26</v>
      </c>
      <c r="J43" s="158">
        <f t="shared" si="0"/>
        <v>1</v>
      </c>
      <c r="K43" s="193"/>
    </row>
    <row r="44" spans="1:11" ht="66">
      <c r="A44" s="8" t="s">
        <v>321</v>
      </c>
      <c r="B44" s="10" t="s">
        <v>4</v>
      </c>
      <c r="C44" s="8" t="s">
        <v>743</v>
      </c>
      <c r="D44" s="8" t="s">
        <v>296</v>
      </c>
      <c r="E44" s="8" t="s">
        <v>56</v>
      </c>
      <c r="F44" s="8" t="s">
        <v>355</v>
      </c>
      <c r="G44" s="9">
        <f t="shared" si="5"/>
        <v>1897379</v>
      </c>
      <c r="H44" s="9">
        <f t="shared" si="5"/>
        <v>1755851.26</v>
      </c>
      <c r="I44" s="9">
        <f t="shared" si="5"/>
        <v>1755851.26</v>
      </c>
      <c r="J44" s="158">
        <f t="shared" si="0"/>
        <v>1</v>
      </c>
      <c r="K44" s="193"/>
    </row>
    <row r="45" spans="1:11" ht="26.25">
      <c r="A45" s="8" t="s">
        <v>322</v>
      </c>
      <c r="B45" s="10" t="s">
        <v>30</v>
      </c>
      <c r="C45" s="8" t="s">
        <v>743</v>
      </c>
      <c r="D45" s="8" t="s">
        <v>296</v>
      </c>
      <c r="E45" s="8" t="s">
        <v>56</v>
      </c>
      <c r="F45" s="8" t="s">
        <v>372</v>
      </c>
      <c r="G45" s="9">
        <v>1897379</v>
      </c>
      <c r="H45" s="9">
        <v>1755851.26</v>
      </c>
      <c r="I45" s="9">
        <v>1755851.26</v>
      </c>
      <c r="J45" s="158">
        <f t="shared" si="0"/>
        <v>1</v>
      </c>
      <c r="K45" s="193"/>
    </row>
    <row r="46" spans="1:11" ht="52.5">
      <c r="A46" s="8" t="s">
        <v>323</v>
      </c>
      <c r="B46" s="7" t="s">
        <v>582</v>
      </c>
      <c r="C46" s="8" t="s">
        <v>743</v>
      </c>
      <c r="D46" s="8" t="s">
        <v>298</v>
      </c>
      <c r="E46" s="8"/>
      <c r="F46" s="8"/>
      <c r="G46" s="9">
        <f>G47+G52</f>
        <v>28958283</v>
      </c>
      <c r="H46" s="9">
        <f>H47+H52</f>
        <v>30076038.940000005</v>
      </c>
      <c r="I46" s="9">
        <f>I47+I52</f>
        <v>29571560.12</v>
      </c>
      <c r="J46" s="158">
        <f t="shared" si="0"/>
        <v>0.9832265538355496</v>
      </c>
      <c r="K46" s="193"/>
    </row>
    <row r="47" spans="1:11" ht="26.25">
      <c r="A47" s="8" t="s">
        <v>324</v>
      </c>
      <c r="B47" s="31" t="s">
        <v>1047</v>
      </c>
      <c r="C47" s="11" t="s">
        <v>743</v>
      </c>
      <c r="D47" s="11" t="s">
        <v>298</v>
      </c>
      <c r="E47" s="11" t="s">
        <v>64</v>
      </c>
      <c r="F47" s="8"/>
      <c r="G47" s="9">
        <f aca="true" t="shared" si="6" ref="G47:I48">G48</f>
        <v>722938</v>
      </c>
      <c r="H47" s="9">
        <f t="shared" si="6"/>
        <v>618285.66</v>
      </c>
      <c r="I47" s="9">
        <f t="shared" si="6"/>
        <v>618285.65</v>
      </c>
      <c r="J47" s="158">
        <f t="shared" si="0"/>
        <v>0.9999999838262462</v>
      </c>
      <c r="K47" s="193"/>
    </row>
    <row r="48" spans="1:11" ht="26.25">
      <c r="A48" s="8" t="s">
        <v>401</v>
      </c>
      <c r="B48" s="68" t="s">
        <v>590</v>
      </c>
      <c r="C48" s="11" t="s">
        <v>743</v>
      </c>
      <c r="D48" s="11" t="s">
        <v>298</v>
      </c>
      <c r="E48" s="11" t="s">
        <v>65</v>
      </c>
      <c r="F48" s="8"/>
      <c r="G48" s="9">
        <f t="shared" si="6"/>
        <v>722938</v>
      </c>
      <c r="H48" s="9">
        <f t="shared" si="6"/>
        <v>618285.66</v>
      </c>
      <c r="I48" s="9">
        <f t="shared" si="6"/>
        <v>618285.65</v>
      </c>
      <c r="J48" s="158">
        <f t="shared" si="0"/>
        <v>0.9999999838262462</v>
      </c>
      <c r="K48" s="193"/>
    </row>
    <row r="49" spans="1:11" ht="66">
      <c r="A49" s="8" t="s">
        <v>402</v>
      </c>
      <c r="B49" s="7" t="s">
        <v>1048</v>
      </c>
      <c r="C49" s="11" t="s">
        <v>743</v>
      </c>
      <c r="D49" s="11" t="s">
        <v>298</v>
      </c>
      <c r="E49" s="11" t="s">
        <v>53</v>
      </c>
      <c r="F49" s="8"/>
      <c r="G49" s="9">
        <f aca="true" t="shared" si="7" ref="G49:I50">G50</f>
        <v>722938</v>
      </c>
      <c r="H49" s="9">
        <f t="shared" si="7"/>
        <v>618285.66</v>
      </c>
      <c r="I49" s="9">
        <f t="shared" si="7"/>
        <v>618285.65</v>
      </c>
      <c r="J49" s="158">
        <f aca="true" t="shared" si="8" ref="J49:J99">I49/H49</f>
        <v>0.9999999838262462</v>
      </c>
      <c r="K49" s="193"/>
    </row>
    <row r="50" spans="1:11" ht="66">
      <c r="A50" s="8" t="s">
        <v>403</v>
      </c>
      <c r="B50" s="10" t="s">
        <v>4</v>
      </c>
      <c r="C50" s="11" t="s">
        <v>743</v>
      </c>
      <c r="D50" s="11" t="s">
        <v>298</v>
      </c>
      <c r="E50" s="11" t="s">
        <v>53</v>
      </c>
      <c r="F50" s="8" t="s">
        <v>355</v>
      </c>
      <c r="G50" s="9">
        <f t="shared" si="7"/>
        <v>722938</v>
      </c>
      <c r="H50" s="9">
        <f t="shared" si="7"/>
        <v>618285.66</v>
      </c>
      <c r="I50" s="9">
        <f t="shared" si="7"/>
        <v>618285.65</v>
      </c>
      <c r="J50" s="158">
        <f t="shared" si="8"/>
        <v>0.9999999838262462</v>
      </c>
      <c r="K50" s="193"/>
    </row>
    <row r="51" spans="1:11" ht="26.25">
      <c r="A51" s="8" t="s">
        <v>20</v>
      </c>
      <c r="B51" s="10" t="s">
        <v>30</v>
      </c>
      <c r="C51" s="11" t="s">
        <v>743</v>
      </c>
      <c r="D51" s="11" t="s">
        <v>298</v>
      </c>
      <c r="E51" s="11" t="s">
        <v>53</v>
      </c>
      <c r="F51" s="8" t="s">
        <v>372</v>
      </c>
      <c r="G51" s="9">
        <v>722938</v>
      </c>
      <c r="H51" s="9">
        <v>618285.66</v>
      </c>
      <c r="I51" s="9">
        <v>618285.65</v>
      </c>
      <c r="J51" s="158">
        <f t="shared" si="8"/>
        <v>0.9999999838262462</v>
      </c>
      <c r="K51" s="193"/>
    </row>
    <row r="52" spans="1:11" ht="26.25">
      <c r="A52" s="8" t="s">
        <v>21</v>
      </c>
      <c r="B52" s="7" t="s">
        <v>27</v>
      </c>
      <c r="C52" s="8" t="s">
        <v>743</v>
      </c>
      <c r="D52" s="8" t="s">
        <v>298</v>
      </c>
      <c r="E52" s="8" t="s">
        <v>66</v>
      </c>
      <c r="F52" s="8"/>
      <c r="G52" s="9">
        <f>G53</f>
        <v>28235345</v>
      </c>
      <c r="H52" s="9">
        <f>H53</f>
        <v>29457753.280000005</v>
      </c>
      <c r="I52" s="9">
        <f>I53</f>
        <v>28953274.470000003</v>
      </c>
      <c r="J52" s="158">
        <f t="shared" si="8"/>
        <v>0.982874498092069</v>
      </c>
      <c r="K52" s="193"/>
    </row>
    <row r="53" spans="1:11" ht="12.75">
      <c r="A53" s="8" t="s">
        <v>22</v>
      </c>
      <c r="B53" s="7" t="s">
        <v>786</v>
      </c>
      <c r="C53" s="8" t="s">
        <v>743</v>
      </c>
      <c r="D53" s="8" t="s">
        <v>298</v>
      </c>
      <c r="E53" s="8" t="s">
        <v>67</v>
      </c>
      <c r="F53" s="8"/>
      <c r="G53" s="9">
        <f>G54+G59+G67+G70+G73</f>
        <v>28235345</v>
      </c>
      <c r="H53" s="9">
        <f>H54+H59+H67+H70+H73</f>
        <v>29457753.280000005</v>
      </c>
      <c r="I53" s="9">
        <f>I54+I59+I67+I70+I73</f>
        <v>28953274.470000003</v>
      </c>
      <c r="J53" s="158">
        <f t="shared" si="8"/>
        <v>0.982874498092069</v>
      </c>
      <c r="K53" s="193"/>
    </row>
    <row r="54" spans="1:11" ht="78.75">
      <c r="A54" s="8" t="s">
        <v>344</v>
      </c>
      <c r="B54" s="69" t="s">
        <v>867</v>
      </c>
      <c r="C54" s="8" t="s">
        <v>743</v>
      </c>
      <c r="D54" s="8" t="s">
        <v>298</v>
      </c>
      <c r="E54" s="70" t="s">
        <v>68</v>
      </c>
      <c r="F54" s="8"/>
      <c r="G54" s="9">
        <f>G55+G57</f>
        <v>729900</v>
      </c>
      <c r="H54" s="9">
        <f>H55+H57</f>
        <v>729900</v>
      </c>
      <c r="I54" s="9">
        <f>I55+I57</f>
        <v>693554.65</v>
      </c>
      <c r="J54" s="158">
        <f t="shared" si="8"/>
        <v>0.9502050280860392</v>
      </c>
      <c r="K54" s="193"/>
    </row>
    <row r="55" spans="1:11" ht="66">
      <c r="A55" s="8" t="s">
        <v>290</v>
      </c>
      <c r="B55" s="10" t="s">
        <v>4</v>
      </c>
      <c r="C55" s="70" t="s">
        <v>743</v>
      </c>
      <c r="D55" s="70" t="s">
        <v>298</v>
      </c>
      <c r="E55" s="70" t="s">
        <v>68</v>
      </c>
      <c r="F55" s="11" t="s">
        <v>355</v>
      </c>
      <c r="G55" s="9">
        <f>G56</f>
        <v>670880</v>
      </c>
      <c r="H55" s="9">
        <f>H56</f>
        <v>670880</v>
      </c>
      <c r="I55" s="9">
        <f>I56</f>
        <v>635507.05</v>
      </c>
      <c r="J55" s="158">
        <f t="shared" si="8"/>
        <v>0.9472738045552112</v>
      </c>
      <c r="K55" s="193"/>
    </row>
    <row r="56" spans="1:11" ht="26.25">
      <c r="A56" s="8" t="s">
        <v>789</v>
      </c>
      <c r="B56" s="10" t="s">
        <v>30</v>
      </c>
      <c r="C56" s="8" t="s">
        <v>743</v>
      </c>
      <c r="D56" s="8" t="s">
        <v>298</v>
      </c>
      <c r="E56" s="70" t="s">
        <v>68</v>
      </c>
      <c r="F56" s="11" t="s">
        <v>372</v>
      </c>
      <c r="G56" s="9">
        <v>670880</v>
      </c>
      <c r="H56" s="9">
        <v>670880</v>
      </c>
      <c r="I56" s="9">
        <v>635507.05</v>
      </c>
      <c r="J56" s="158">
        <f t="shared" si="8"/>
        <v>0.9472738045552112</v>
      </c>
      <c r="K56" s="193"/>
    </row>
    <row r="57" spans="1:11" ht="26.25">
      <c r="A57" s="8" t="s">
        <v>790</v>
      </c>
      <c r="B57" s="10" t="s">
        <v>1804</v>
      </c>
      <c r="C57" s="8" t="s">
        <v>743</v>
      </c>
      <c r="D57" s="8" t="s">
        <v>298</v>
      </c>
      <c r="E57" s="70" t="s">
        <v>68</v>
      </c>
      <c r="F57" s="11" t="s">
        <v>147</v>
      </c>
      <c r="G57" s="9">
        <f>G58</f>
        <v>59020</v>
      </c>
      <c r="H57" s="9">
        <f>H58</f>
        <v>59020</v>
      </c>
      <c r="I57" s="9">
        <f>I58</f>
        <v>58047.6</v>
      </c>
      <c r="J57" s="158">
        <f t="shared" si="8"/>
        <v>0.9835242290748898</v>
      </c>
      <c r="K57" s="193"/>
    </row>
    <row r="58" spans="1:11" ht="26.25">
      <c r="A58" s="8" t="s">
        <v>791</v>
      </c>
      <c r="B58" s="10" t="s">
        <v>410</v>
      </c>
      <c r="C58" s="8" t="s">
        <v>743</v>
      </c>
      <c r="D58" s="8" t="s">
        <v>298</v>
      </c>
      <c r="E58" s="70" t="s">
        <v>68</v>
      </c>
      <c r="F58" s="11" t="s">
        <v>749</v>
      </c>
      <c r="G58" s="9">
        <v>59020</v>
      </c>
      <c r="H58" s="9">
        <v>59020</v>
      </c>
      <c r="I58" s="9">
        <v>58047.6</v>
      </c>
      <c r="J58" s="158">
        <f t="shared" si="8"/>
        <v>0.9835242290748898</v>
      </c>
      <c r="K58" s="193"/>
    </row>
    <row r="59" spans="1:11" ht="66">
      <c r="A59" s="8" t="s">
        <v>1078</v>
      </c>
      <c r="B59" s="7" t="s">
        <v>1066</v>
      </c>
      <c r="C59" s="8" t="s">
        <v>743</v>
      </c>
      <c r="D59" s="8" t="s">
        <v>298</v>
      </c>
      <c r="E59" s="8" t="s">
        <v>69</v>
      </c>
      <c r="F59" s="8"/>
      <c r="G59" s="9">
        <f>G60+G62+G64</f>
        <v>26163713</v>
      </c>
      <c r="H59" s="9">
        <f>H60+H62+H64</f>
        <v>27646503.700000003</v>
      </c>
      <c r="I59" s="9">
        <f>I60+I62+I64</f>
        <v>27208370.240000002</v>
      </c>
      <c r="J59" s="158">
        <f t="shared" si="8"/>
        <v>0.9841523013269847</v>
      </c>
      <c r="K59" s="193"/>
    </row>
    <row r="60" spans="1:11" ht="66">
      <c r="A60" s="8" t="s">
        <v>1079</v>
      </c>
      <c r="B60" s="10" t="s">
        <v>4</v>
      </c>
      <c r="C60" s="8" t="s">
        <v>743</v>
      </c>
      <c r="D60" s="8" t="s">
        <v>298</v>
      </c>
      <c r="E60" s="8" t="s">
        <v>69</v>
      </c>
      <c r="F60" s="11" t="s">
        <v>355</v>
      </c>
      <c r="G60" s="9">
        <f>G61</f>
        <v>19419443</v>
      </c>
      <c r="H60" s="9">
        <f>H61</f>
        <v>20721832.21</v>
      </c>
      <c r="I60" s="9">
        <f>I61</f>
        <v>20714806.94</v>
      </c>
      <c r="J60" s="158">
        <f t="shared" si="8"/>
        <v>0.9996609725467901</v>
      </c>
      <c r="K60" s="193"/>
    </row>
    <row r="61" spans="1:11" ht="26.25">
      <c r="A61" s="8" t="s">
        <v>1080</v>
      </c>
      <c r="B61" s="10" t="s">
        <v>30</v>
      </c>
      <c r="C61" s="8" t="s">
        <v>743</v>
      </c>
      <c r="D61" s="8" t="s">
        <v>298</v>
      </c>
      <c r="E61" s="8" t="s">
        <v>69</v>
      </c>
      <c r="F61" s="11" t="s">
        <v>372</v>
      </c>
      <c r="G61" s="9">
        <v>19419443</v>
      </c>
      <c r="H61" s="9">
        <v>20721832.21</v>
      </c>
      <c r="I61" s="9">
        <v>20714806.94</v>
      </c>
      <c r="J61" s="158">
        <f t="shared" si="8"/>
        <v>0.9996609725467901</v>
      </c>
      <c r="K61" s="193"/>
    </row>
    <row r="62" spans="1:11" ht="26.25">
      <c r="A62" s="8" t="s">
        <v>164</v>
      </c>
      <c r="B62" s="10" t="s">
        <v>1804</v>
      </c>
      <c r="C62" s="8" t="s">
        <v>743</v>
      </c>
      <c r="D62" s="8" t="s">
        <v>298</v>
      </c>
      <c r="E62" s="8" t="s">
        <v>69</v>
      </c>
      <c r="F62" s="11" t="s">
        <v>147</v>
      </c>
      <c r="G62" s="9">
        <f>G63</f>
        <v>6534270</v>
      </c>
      <c r="H62" s="9">
        <f>H63</f>
        <v>6373293.890000001</v>
      </c>
      <c r="I62" s="9">
        <f>I63</f>
        <v>5942185.7</v>
      </c>
      <c r="J62" s="158">
        <f t="shared" si="8"/>
        <v>0.932357082940043</v>
      </c>
      <c r="K62" s="193"/>
    </row>
    <row r="63" spans="1:11" ht="26.25">
      <c r="A63" s="8" t="s">
        <v>837</v>
      </c>
      <c r="B63" s="10" t="s">
        <v>410</v>
      </c>
      <c r="C63" s="8" t="s">
        <v>743</v>
      </c>
      <c r="D63" s="8" t="s">
        <v>298</v>
      </c>
      <c r="E63" s="8" t="s">
        <v>69</v>
      </c>
      <c r="F63" s="11" t="s">
        <v>749</v>
      </c>
      <c r="G63" s="9">
        <v>6534270</v>
      </c>
      <c r="H63" s="9">
        <v>6373293.890000001</v>
      </c>
      <c r="I63" s="9">
        <v>5942185.7</v>
      </c>
      <c r="J63" s="158">
        <f t="shared" si="8"/>
        <v>0.932357082940043</v>
      </c>
      <c r="K63" s="193"/>
    </row>
    <row r="64" spans="1:11" ht="12.75">
      <c r="A64" s="8" t="s">
        <v>838</v>
      </c>
      <c r="B64" s="10" t="s">
        <v>33</v>
      </c>
      <c r="C64" s="8" t="s">
        <v>743</v>
      </c>
      <c r="D64" s="8" t="s">
        <v>298</v>
      </c>
      <c r="E64" s="8" t="s">
        <v>69</v>
      </c>
      <c r="F64" s="11" t="s">
        <v>32</v>
      </c>
      <c r="G64" s="9">
        <f>G66+G65</f>
        <v>210000</v>
      </c>
      <c r="H64" s="9">
        <f>H66+H65</f>
        <v>551377.6</v>
      </c>
      <c r="I64" s="9">
        <f>I66+I65</f>
        <v>551377.6</v>
      </c>
      <c r="J64" s="158">
        <f t="shared" si="8"/>
        <v>1</v>
      </c>
      <c r="K64" s="193"/>
    </row>
    <row r="65" spans="1:11" ht="12.75">
      <c r="A65" s="8" t="s">
        <v>839</v>
      </c>
      <c r="B65" s="10" t="s">
        <v>1574</v>
      </c>
      <c r="C65" s="8" t="s">
        <v>743</v>
      </c>
      <c r="D65" s="8" t="s">
        <v>298</v>
      </c>
      <c r="E65" s="8" t="s">
        <v>69</v>
      </c>
      <c r="F65" s="11" t="s">
        <v>1571</v>
      </c>
      <c r="G65" s="9">
        <v>0</v>
      </c>
      <c r="H65" s="9">
        <v>55850</v>
      </c>
      <c r="I65" s="9">
        <v>55850</v>
      </c>
      <c r="J65" s="158">
        <f t="shared" si="8"/>
        <v>1</v>
      </c>
      <c r="K65" s="193"/>
    </row>
    <row r="66" spans="1:11" ht="12.75">
      <c r="A66" s="8" t="s">
        <v>840</v>
      </c>
      <c r="B66" s="10" t="s">
        <v>34</v>
      </c>
      <c r="C66" s="8" t="s">
        <v>743</v>
      </c>
      <c r="D66" s="8" t="s">
        <v>298</v>
      </c>
      <c r="E66" s="8" t="s">
        <v>69</v>
      </c>
      <c r="F66" s="11" t="s">
        <v>31</v>
      </c>
      <c r="G66" s="9">
        <v>210000</v>
      </c>
      <c r="H66" s="9">
        <v>495527.6</v>
      </c>
      <c r="I66" s="9">
        <v>495527.6</v>
      </c>
      <c r="J66" s="158">
        <f t="shared" si="8"/>
        <v>1</v>
      </c>
      <c r="K66" s="193"/>
    </row>
    <row r="67" spans="1:11" ht="132">
      <c r="A67" s="8" t="s">
        <v>1081</v>
      </c>
      <c r="B67" s="10" t="s">
        <v>1069</v>
      </c>
      <c r="C67" s="8" t="s">
        <v>743</v>
      </c>
      <c r="D67" s="8" t="s">
        <v>298</v>
      </c>
      <c r="E67" s="8" t="s">
        <v>846</v>
      </c>
      <c r="F67" s="11"/>
      <c r="G67" s="9">
        <f aca="true" t="shared" si="9" ref="G67:I68">G68</f>
        <v>670866</v>
      </c>
      <c r="H67" s="9">
        <f t="shared" si="9"/>
        <v>611543.94</v>
      </c>
      <c r="I67" s="9">
        <f t="shared" si="9"/>
        <v>581543.94</v>
      </c>
      <c r="J67" s="158">
        <f t="shared" si="8"/>
        <v>0.9509438356956003</v>
      </c>
      <c r="K67" s="193"/>
    </row>
    <row r="68" spans="1:11" ht="66">
      <c r="A68" s="8" t="s">
        <v>1082</v>
      </c>
      <c r="B68" s="10" t="s">
        <v>4</v>
      </c>
      <c r="C68" s="8" t="s">
        <v>743</v>
      </c>
      <c r="D68" s="8" t="s">
        <v>298</v>
      </c>
      <c r="E68" s="8" t="s">
        <v>846</v>
      </c>
      <c r="F68" s="11" t="s">
        <v>355</v>
      </c>
      <c r="G68" s="9">
        <f t="shared" si="9"/>
        <v>670866</v>
      </c>
      <c r="H68" s="9">
        <f t="shared" si="9"/>
        <v>611543.94</v>
      </c>
      <c r="I68" s="9">
        <f t="shared" si="9"/>
        <v>581543.94</v>
      </c>
      <c r="J68" s="158">
        <f t="shared" si="8"/>
        <v>0.9509438356956003</v>
      </c>
      <c r="K68" s="193"/>
    </row>
    <row r="69" spans="1:11" ht="26.25">
      <c r="A69" s="8" t="s">
        <v>751</v>
      </c>
      <c r="B69" s="10" t="s">
        <v>30</v>
      </c>
      <c r="C69" s="8" t="s">
        <v>743</v>
      </c>
      <c r="D69" s="8" t="s">
        <v>298</v>
      </c>
      <c r="E69" s="8" t="s">
        <v>846</v>
      </c>
      <c r="F69" s="11" t="s">
        <v>372</v>
      </c>
      <c r="G69" s="9">
        <v>670866</v>
      </c>
      <c r="H69" s="9">
        <v>611543.94</v>
      </c>
      <c r="I69" s="9">
        <v>581543.94</v>
      </c>
      <c r="J69" s="158">
        <f t="shared" si="8"/>
        <v>0.9509438356956003</v>
      </c>
      <c r="K69" s="193"/>
    </row>
    <row r="70" spans="1:11" ht="158.25">
      <c r="A70" s="8" t="s">
        <v>1083</v>
      </c>
      <c r="B70" s="10" t="s">
        <v>1070</v>
      </c>
      <c r="C70" s="8" t="s">
        <v>743</v>
      </c>
      <c r="D70" s="8" t="s">
        <v>298</v>
      </c>
      <c r="E70" s="8" t="s">
        <v>1000</v>
      </c>
      <c r="F70" s="11"/>
      <c r="G70" s="9">
        <f aca="true" t="shared" si="10" ref="G70:I71">G71</f>
        <v>670866</v>
      </c>
      <c r="H70" s="9">
        <f t="shared" si="10"/>
        <v>466221.64</v>
      </c>
      <c r="I70" s="9">
        <f t="shared" si="10"/>
        <v>466221.64</v>
      </c>
      <c r="J70" s="158"/>
      <c r="K70" s="193"/>
    </row>
    <row r="71" spans="1:11" ht="66">
      <c r="A71" s="8" t="s">
        <v>1084</v>
      </c>
      <c r="B71" s="10" t="s">
        <v>4</v>
      </c>
      <c r="C71" s="8" t="s">
        <v>743</v>
      </c>
      <c r="D71" s="8" t="s">
        <v>298</v>
      </c>
      <c r="E71" s="8" t="s">
        <v>1000</v>
      </c>
      <c r="F71" s="11" t="s">
        <v>355</v>
      </c>
      <c r="G71" s="9">
        <f t="shared" si="10"/>
        <v>670866</v>
      </c>
      <c r="H71" s="9">
        <f t="shared" si="10"/>
        <v>466221.64</v>
      </c>
      <c r="I71" s="9">
        <f t="shared" si="10"/>
        <v>466221.64</v>
      </c>
      <c r="J71" s="158"/>
      <c r="K71" s="193"/>
    </row>
    <row r="72" spans="1:11" ht="26.25">
      <c r="A72" s="8" t="s">
        <v>1085</v>
      </c>
      <c r="B72" s="10" t="s">
        <v>30</v>
      </c>
      <c r="C72" s="8" t="s">
        <v>743</v>
      </c>
      <c r="D72" s="8" t="s">
        <v>298</v>
      </c>
      <c r="E72" s="8" t="s">
        <v>1000</v>
      </c>
      <c r="F72" s="11" t="s">
        <v>372</v>
      </c>
      <c r="G72" s="9">
        <v>670866</v>
      </c>
      <c r="H72" s="9">
        <v>466221.64</v>
      </c>
      <c r="I72" s="9">
        <v>466221.64</v>
      </c>
      <c r="J72" s="158"/>
      <c r="K72" s="193"/>
    </row>
    <row r="73" spans="1:11" ht="66">
      <c r="A73" s="8" t="s">
        <v>752</v>
      </c>
      <c r="B73" s="7" t="s">
        <v>1761</v>
      </c>
      <c r="C73" s="8" t="s">
        <v>743</v>
      </c>
      <c r="D73" s="8" t="s">
        <v>298</v>
      </c>
      <c r="E73" s="8" t="s">
        <v>1760</v>
      </c>
      <c r="F73" s="8"/>
      <c r="G73" s="9">
        <f aca="true" t="shared" si="11" ref="G73:I74">G74</f>
        <v>0</v>
      </c>
      <c r="H73" s="9">
        <f t="shared" si="11"/>
        <v>3584</v>
      </c>
      <c r="I73" s="9">
        <f t="shared" si="11"/>
        <v>3584</v>
      </c>
      <c r="J73" s="158">
        <f>I73/H73</f>
        <v>1</v>
      </c>
      <c r="K73" s="193"/>
    </row>
    <row r="74" spans="1:11" ht="26.25">
      <c r="A74" s="8" t="s">
        <v>740</v>
      </c>
      <c r="B74" s="10" t="s">
        <v>1804</v>
      </c>
      <c r="C74" s="8" t="s">
        <v>743</v>
      </c>
      <c r="D74" s="8" t="s">
        <v>298</v>
      </c>
      <c r="E74" s="8" t="s">
        <v>1760</v>
      </c>
      <c r="F74" s="11" t="s">
        <v>147</v>
      </c>
      <c r="G74" s="9">
        <f t="shared" si="11"/>
        <v>0</v>
      </c>
      <c r="H74" s="9">
        <f t="shared" si="11"/>
        <v>3584</v>
      </c>
      <c r="I74" s="9">
        <f t="shared" si="11"/>
        <v>3584</v>
      </c>
      <c r="J74" s="158">
        <f>I74/H74</f>
        <v>1</v>
      </c>
      <c r="K74" s="193"/>
    </row>
    <row r="75" spans="1:11" ht="26.25">
      <c r="A75" s="8" t="s">
        <v>158</v>
      </c>
      <c r="B75" s="10" t="s">
        <v>410</v>
      </c>
      <c r="C75" s="8" t="s">
        <v>743</v>
      </c>
      <c r="D75" s="8" t="s">
        <v>298</v>
      </c>
      <c r="E75" s="8" t="s">
        <v>1760</v>
      </c>
      <c r="F75" s="11" t="s">
        <v>749</v>
      </c>
      <c r="G75" s="9">
        <v>0</v>
      </c>
      <c r="H75" s="9">
        <v>3584</v>
      </c>
      <c r="I75" s="9">
        <v>3584</v>
      </c>
      <c r="J75" s="158">
        <f>I75/H75</f>
        <v>1</v>
      </c>
      <c r="K75" s="193"/>
    </row>
    <row r="76" spans="1:11" ht="12.75">
      <c r="A76" s="8" t="s">
        <v>159</v>
      </c>
      <c r="B76" s="10" t="s">
        <v>1003</v>
      </c>
      <c r="C76" s="8" t="s">
        <v>743</v>
      </c>
      <c r="D76" s="8" t="s">
        <v>1004</v>
      </c>
      <c r="E76" s="8"/>
      <c r="F76" s="8"/>
      <c r="G76" s="9">
        <f aca="true" t="shared" si="12" ref="G76:I80">G77</f>
        <v>5800</v>
      </c>
      <c r="H76" s="9">
        <f t="shared" si="12"/>
        <v>5100</v>
      </c>
      <c r="I76" s="9">
        <f t="shared" si="12"/>
        <v>0</v>
      </c>
      <c r="J76" s="158">
        <f t="shared" si="8"/>
        <v>0</v>
      </c>
      <c r="K76" s="193"/>
    </row>
    <row r="77" spans="1:11" ht="26.25">
      <c r="A77" s="8" t="s">
        <v>750</v>
      </c>
      <c r="B77" s="7" t="s">
        <v>27</v>
      </c>
      <c r="C77" s="8" t="s">
        <v>743</v>
      </c>
      <c r="D77" s="8" t="s">
        <v>1004</v>
      </c>
      <c r="E77" s="8" t="s">
        <v>66</v>
      </c>
      <c r="F77" s="8"/>
      <c r="G77" s="9">
        <f t="shared" si="12"/>
        <v>5800</v>
      </c>
      <c r="H77" s="9">
        <f t="shared" si="12"/>
        <v>5100</v>
      </c>
      <c r="I77" s="9">
        <f t="shared" si="12"/>
        <v>0</v>
      </c>
      <c r="J77" s="158">
        <f t="shared" si="8"/>
        <v>0</v>
      </c>
      <c r="K77" s="193"/>
    </row>
    <row r="78" spans="1:11" ht="12.75">
      <c r="A78" s="8" t="s">
        <v>615</v>
      </c>
      <c r="B78" s="7" t="s">
        <v>786</v>
      </c>
      <c r="C78" s="8" t="s">
        <v>743</v>
      </c>
      <c r="D78" s="8" t="s">
        <v>1004</v>
      </c>
      <c r="E78" s="8" t="s">
        <v>67</v>
      </c>
      <c r="F78" s="8"/>
      <c r="G78" s="9">
        <f t="shared" si="12"/>
        <v>5800</v>
      </c>
      <c r="H78" s="9">
        <f t="shared" si="12"/>
        <v>5100</v>
      </c>
      <c r="I78" s="9">
        <f t="shared" si="12"/>
        <v>0</v>
      </c>
      <c r="J78" s="158">
        <f t="shared" si="8"/>
        <v>0</v>
      </c>
      <c r="K78" s="193"/>
    </row>
    <row r="79" spans="1:11" ht="78.75">
      <c r="A79" s="8" t="s">
        <v>792</v>
      </c>
      <c r="B79" s="7" t="s">
        <v>1232</v>
      </c>
      <c r="C79" s="8" t="s">
        <v>743</v>
      </c>
      <c r="D79" s="8" t="s">
        <v>1004</v>
      </c>
      <c r="E79" s="8" t="s">
        <v>1006</v>
      </c>
      <c r="F79" s="8"/>
      <c r="G79" s="9">
        <f t="shared" si="12"/>
        <v>5800</v>
      </c>
      <c r="H79" s="9">
        <f t="shared" si="12"/>
        <v>5100</v>
      </c>
      <c r="I79" s="9">
        <f t="shared" si="12"/>
        <v>0</v>
      </c>
      <c r="J79" s="158">
        <f t="shared" si="8"/>
        <v>0</v>
      </c>
      <c r="K79" s="193"/>
    </row>
    <row r="80" spans="1:11" ht="26.25">
      <c r="A80" s="8" t="s">
        <v>760</v>
      </c>
      <c r="B80" s="10" t="s">
        <v>1804</v>
      </c>
      <c r="C80" s="8" t="s">
        <v>743</v>
      </c>
      <c r="D80" s="8" t="s">
        <v>1004</v>
      </c>
      <c r="E80" s="8" t="s">
        <v>1006</v>
      </c>
      <c r="F80" s="11" t="s">
        <v>147</v>
      </c>
      <c r="G80" s="9">
        <f t="shared" si="12"/>
        <v>5800</v>
      </c>
      <c r="H80" s="9">
        <f t="shared" si="12"/>
        <v>5100</v>
      </c>
      <c r="I80" s="9">
        <f t="shared" si="12"/>
        <v>0</v>
      </c>
      <c r="J80" s="158">
        <f t="shared" si="8"/>
        <v>0</v>
      </c>
      <c r="K80" s="193"/>
    </row>
    <row r="81" spans="1:11" ht="26.25">
      <c r="A81" s="8" t="s">
        <v>761</v>
      </c>
      <c r="B81" s="10" t="s">
        <v>410</v>
      </c>
      <c r="C81" s="8" t="s">
        <v>743</v>
      </c>
      <c r="D81" s="8" t="s">
        <v>1004</v>
      </c>
      <c r="E81" s="8" t="s">
        <v>1006</v>
      </c>
      <c r="F81" s="11" t="s">
        <v>749</v>
      </c>
      <c r="G81" s="9">
        <v>5800</v>
      </c>
      <c r="H81" s="9">
        <v>5100</v>
      </c>
      <c r="I81" s="9">
        <v>0</v>
      </c>
      <c r="J81" s="158">
        <f t="shared" si="8"/>
        <v>0</v>
      </c>
      <c r="K81" s="193"/>
    </row>
    <row r="82" spans="1:11" ht="12.75">
      <c r="A82" s="8" t="s">
        <v>762</v>
      </c>
      <c r="B82" s="31" t="s">
        <v>511</v>
      </c>
      <c r="C82" s="8" t="s">
        <v>743</v>
      </c>
      <c r="D82" s="8" t="s">
        <v>834</v>
      </c>
      <c r="E82" s="8"/>
      <c r="F82" s="8"/>
      <c r="G82" s="9">
        <f aca="true" t="shared" si="13" ref="G82:I86">G83</f>
        <v>200000</v>
      </c>
      <c r="H82" s="9">
        <f t="shared" si="13"/>
        <v>200000</v>
      </c>
      <c r="I82" s="9">
        <f t="shared" si="13"/>
        <v>0</v>
      </c>
      <c r="J82" s="158">
        <f t="shared" si="8"/>
        <v>0</v>
      </c>
      <c r="K82" s="193"/>
    </row>
    <row r="83" spans="1:11" ht="26.25">
      <c r="A83" s="8" t="s">
        <v>763</v>
      </c>
      <c r="B83" s="7" t="s">
        <v>27</v>
      </c>
      <c r="C83" s="8" t="s">
        <v>743</v>
      </c>
      <c r="D83" s="8" t="s">
        <v>834</v>
      </c>
      <c r="E83" s="8" t="s">
        <v>66</v>
      </c>
      <c r="F83" s="8"/>
      <c r="G83" s="9">
        <f t="shared" si="13"/>
        <v>200000</v>
      </c>
      <c r="H83" s="9">
        <f t="shared" si="13"/>
        <v>200000</v>
      </c>
      <c r="I83" s="9">
        <f t="shared" si="13"/>
        <v>0</v>
      </c>
      <c r="J83" s="158">
        <f t="shared" si="8"/>
        <v>0</v>
      </c>
      <c r="K83" s="193"/>
    </row>
    <row r="84" spans="1:11" ht="12.75">
      <c r="A84" s="8" t="s">
        <v>764</v>
      </c>
      <c r="B84" s="10" t="s">
        <v>786</v>
      </c>
      <c r="C84" s="8" t="s">
        <v>757</v>
      </c>
      <c r="D84" s="8" t="s">
        <v>834</v>
      </c>
      <c r="E84" s="8" t="s">
        <v>67</v>
      </c>
      <c r="F84" s="8"/>
      <c r="G84" s="9">
        <f t="shared" si="13"/>
        <v>200000</v>
      </c>
      <c r="H84" s="9">
        <f t="shared" si="13"/>
        <v>200000</v>
      </c>
      <c r="I84" s="9">
        <f t="shared" si="13"/>
        <v>0</v>
      </c>
      <c r="J84" s="158">
        <f t="shared" si="8"/>
        <v>0</v>
      </c>
      <c r="K84" s="193"/>
    </row>
    <row r="85" spans="1:11" ht="52.5">
      <c r="A85" s="8" t="s">
        <v>765</v>
      </c>
      <c r="B85" s="31" t="s">
        <v>587</v>
      </c>
      <c r="C85" s="8" t="s">
        <v>743</v>
      </c>
      <c r="D85" s="8" t="s">
        <v>834</v>
      </c>
      <c r="E85" s="8" t="s">
        <v>70</v>
      </c>
      <c r="F85" s="8"/>
      <c r="G85" s="9">
        <f t="shared" si="13"/>
        <v>200000</v>
      </c>
      <c r="H85" s="9">
        <f t="shared" si="13"/>
        <v>200000</v>
      </c>
      <c r="I85" s="9">
        <f t="shared" si="13"/>
        <v>0</v>
      </c>
      <c r="J85" s="158">
        <f t="shared" si="8"/>
        <v>0</v>
      </c>
      <c r="K85" s="193"/>
    </row>
    <row r="86" spans="1:11" ht="12.75">
      <c r="A86" s="8" t="s">
        <v>656</v>
      </c>
      <c r="B86" s="10" t="s">
        <v>33</v>
      </c>
      <c r="C86" s="8" t="s">
        <v>743</v>
      </c>
      <c r="D86" s="8" t="s">
        <v>834</v>
      </c>
      <c r="E86" s="8" t="s">
        <v>70</v>
      </c>
      <c r="F86" s="8" t="s">
        <v>32</v>
      </c>
      <c r="G86" s="9">
        <f t="shared" si="13"/>
        <v>200000</v>
      </c>
      <c r="H86" s="9">
        <f t="shared" si="13"/>
        <v>200000</v>
      </c>
      <c r="I86" s="9">
        <f t="shared" si="13"/>
        <v>0</v>
      </c>
      <c r="J86" s="158">
        <f t="shared" si="8"/>
        <v>0</v>
      </c>
      <c r="K86" s="193"/>
    </row>
    <row r="87" spans="1:11" ht="12.75">
      <c r="A87" s="8" t="s">
        <v>386</v>
      </c>
      <c r="B87" s="10" t="s">
        <v>787</v>
      </c>
      <c r="C87" s="8" t="s">
        <v>743</v>
      </c>
      <c r="D87" s="8" t="s">
        <v>834</v>
      </c>
      <c r="E87" s="8" t="s">
        <v>70</v>
      </c>
      <c r="F87" s="8" t="s">
        <v>788</v>
      </c>
      <c r="G87" s="9">
        <v>200000</v>
      </c>
      <c r="H87" s="9">
        <v>200000</v>
      </c>
      <c r="I87" s="9">
        <v>0</v>
      </c>
      <c r="J87" s="158">
        <f t="shared" si="8"/>
        <v>0</v>
      </c>
      <c r="K87" s="193"/>
    </row>
    <row r="88" spans="1:11" ht="12.75">
      <c r="A88" s="8" t="s">
        <v>387</v>
      </c>
      <c r="B88" s="7" t="s">
        <v>170</v>
      </c>
      <c r="C88" s="11" t="s">
        <v>743</v>
      </c>
      <c r="D88" s="11" t="s">
        <v>636</v>
      </c>
      <c r="E88" s="11"/>
      <c r="F88" s="11"/>
      <c r="G88" s="9">
        <f>G89+G101+G106+G96</f>
        <v>3671195</v>
      </c>
      <c r="H88" s="9">
        <f>H89+H101+H106+H96</f>
        <v>3470753.5000000005</v>
      </c>
      <c r="I88" s="9">
        <f>I89+I101+I106+I96</f>
        <v>3183600.42</v>
      </c>
      <c r="J88" s="158">
        <f t="shared" si="8"/>
        <v>0.9172649166816369</v>
      </c>
      <c r="K88" s="193"/>
    </row>
    <row r="89" spans="1:11" ht="26.25">
      <c r="A89" s="8" t="s">
        <v>388</v>
      </c>
      <c r="B89" s="31" t="s">
        <v>1047</v>
      </c>
      <c r="C89" s="11" t="s">
        <v>743</v>
      </c>
      <c r="D89" s="11" t="s">
        <v>636</v>
      </c>
      <c r="E89" s="11" t="s">
        <v>64</v>
      </c>
      <c r="F89" s="11"/>
      <c r="G89" s="9">
        <f aca="true" t="shared" si="14" ref="G89:I90">G90</f>
        <v>44800</v>
      </c>
      <c r="H89" s="9">
        <f t="shared" si="14"/>
        <v>44800</v>
      </c>
      <c r="I89" s="9">
        <f t="shared" si="14"/>
        <v>44800</v>
      </c>
      <c r="J89" s="158">
        <f t="shared" si="8"/>
        <v>1</v>
      </c>
      <c r="K89" s="193"/>
    </row>
    <row r="90" spans="1:11" ht="26.25">
      <c r="A90" s="8" t="s">
        <v>389</v>
      </c>
      <c r="B90" s="68" t="s">
        <v>590</v>
      </c>
      <c r="C90" s="11" t="s">
        <v>743</v>
      </c>
      <c r="D90" s="11" t="s">
        <v>636</v>
      </c>
      <c r="E90" s="11" t="s">
        <v>65</v>
      </c>
      <c r="F90" s="11"/>
      <c r="G90" s="9">
        <f t="shared" si="14"/>
        <v>44800</v>
      </c>
      <c r="H90" s="9">
        <f t="shared" si="14"/>
        <v>44800</v>
      </c>
      <c r="I90" s="9">
        <f t="shared" si="14"/>
        <v>44800</v>
      </c>
      <c r="J90" s="158">
        <f t="shared" si="8"/>
        <v>1</v>
      </c>
      <c r="K90" s="193"/>
    </row>
    <row r="91" spans="1:11" ht="78.75">
      <c r="A91" s="8" t="s">
        <v>390</v>
      </c>
      <c r="B91" s="10" t="s">
        <v>1049</v>
      </c>
      <c r="C91" s="11" t="s">
        <v>743</v>
      </c>
      <c r="D91" s="11" t="s">
        <v>636</v>
      </c>
      <c r="E91" s="11" t="s">
        <v>71</v>
      </c>
      <c r="F91" s="11"/>
      <c r="G91" s="9">
        <f>G92+G94</f>
        <v>44800</v>
      </c>
      <c r="H91" s="9">
        <f>H92+H94</f>
        <v>44800</v>
      </c>
      <c r="I91" s="9">
        <f>I92+I94</f>
        <v>44800</v>
      </c>
      <c r="J91" s="158">
        <f t="shared" si="8"/>
        <v>1</v>
      </c>
      <c r="K91" s="193"/>
    </row>
    <row r="92" spans="1:11" ht="66">
      <c r="A92" s="8" t="s">
        <v>391</v>
      </c>
      <c r="B92" s="10" t="s">
        <v>4</v>
      </c>
      <c r="C92" s="11" t="s">
        <v>743</v>
      </c>
      <c r="D92" s="11" t="s">
        <v>636</v>
      </c>
      <c r="E92" s="11" t="s">
        <v>71</v>
      </c>
      <c r="F92" s="11" t="s">
        <v>355</v>
      </c>
      <c r="G92" s="9">
        <f>G93</f>
        <v>36700</v>
      </c>
      <c r="H92" s="9">
        <f>H93</f>
        <v>36700</v>
      </c>
      <c r="I92" s="9">
        <f>I93</f>
        <v>36700</v>
      </c>
      <c r="J92" s="158">
        <f t="shared" si="8"/>
        <v>1</v>
      </c>
      <c r="K92" s="193"/>
    </row>
    <row r="93" spans="1:11" ht="26.25">
      <c r="A93" s="8" t="s">
        <v>392</v>
      </c>
      <c r="B93" s="10" t="s">
        <v>30</v>
      </c>
      <c r="C93" s="8" t="s">
        <v>743</v>
      </c>
      <c r="D93" s="11" t="s">
        <v>636</v>
      </c>
      <c r="E93" s="11" t="s">
        <v>71</v>
      </c>
      <c r="F93" s="8" t="s">
        <v>372</v>
      </c>
      <c r="G93" s="9">
        <v>36700</v>
      </c>
      <c r="H93" s="9">
        <v>36700</v>
      </c>
      <c r="I93" s="9">
        <v>36700</v>
      </c>
      <c r="J93" s="158">
        <f t="shared" si="8"/>
        <v>1</v>
      </c>
      <c r="K93" s="193"/>
    </row>
    <row r="94" spans="1:11" ht="26.25">
      <c r="A94" s="8" t="s">
        <v>450</v>
      </c>
      <c r="B94" s="10" t="s">
        <v>1804</v>
      </c>
      <c r="C94" s="8" t="s">
        <v>743</v>
      </c>
      <c r="D94" s="11" t="s">
        <v>636</v>
      </c>
      <c r="E94" s="11" t="s">
        <v>71</v>
      </c>
      <c r="F94" s="8" t="s">
        <v>147</v>
      </c>
      <c r="G94" s="9">
        <f>G95</f>
        <v>8100</v>
      </c>
      <c r="H94" s="9">
        <f>H95</f>
        <v>8100</v>
      </c>
      <c r="I94" s="9">
        <f>I95</f>
        <v>8100</v>
      </c>
      <c r="J94" s="158">
        <f t="shared" si="8"/>
        <v>1</v>
      </c>
      <c r="K94" s="193"/>
    </row>
    <row r="95" spans="1:11" ht="26.25">
      <c r="A95" s="8" t="s">
        <v>451</v>
      </c>
      <c r="B95" s="10" t="s">
        <v>410</v>
      </c>
      <c r="C95" s="8" t="s">
        <v>743</v>
      </c>
      <c r="D95" s="11" t="s">
        <v>636</v>
      </c>
      <c r="E95" s="11" t="s">
        <v>71</v>
      </c>
      <c r="F95" s="8" t="s">
        <v>749</v>
      </c>
      <c r="G95" s="9">
        <v>8100</v>
      </c>
      <c r="H95" s="9">
        <v>8100</v>
      </c>
      <c r="I95" s="9">
        <v>8100</v>
      </c>
      <c r="J95" s="158">
        <f t="shared" si="8"/>
        <v>1</v>
      </c>
      <c r="K95" s="193"/>
    </row>
    <row r="96" spans="1:11" ht="26.25">
      <c r="A96" s="8" t="s">
        <v>452</v>
      </c>
      <c r="B96" s="31" t="s">
        <v>767</v>
      </c>
      <c r="C96" s="8" t="s">
        <v>743</v>
      </c>
      <c r="D96" s="11" t="s">
        <v>636</v>
      </c>
      <c r="E96" s="11" t="s">
        <v>72</v>
      </c>
      <c r="F96" s="8"/>
      <c r="G96" s="9">
        <f aca="true" t="shared" si="15" ref="G96:I99">G97</f>
        <v>15000</v>
      </c>
      <c r="H96" s="9">
        <f t="shared" si="15"/>
        <v>15000</v>
      </c>
      <c r="I96" s="9">
        <f t="shared" si="15"/>
        <v>15000</v>
      </c>
      <c r="J96" s="158">
        <f t="shared" si="8"/>
        <v>1</v>
      </c>
      <c r="K96" s="193"/>
    </row>
    <row r="97" spans="1:11" ht="39">
      <c r="A97" s="8" t="s">
        <v>453</v>
      </c>
      <c r="B97" s="31" t="s">
        <v>898</v>
      </c>
      <c r="C97" s="8" t="s">
        <v>743</v>
      </c>
      <c r="D97" s="11" t="s">
        <v>636</v>
      </c>
      <c r="E97" s="11" t="s">
        <v>73</v>
      </c>
      <c r="F97" s="8"/>
      <c r="G97" s="9">
        <f t="shared" si="15"/>
        <v>15000</v>
      </c>
      <c r="H97" s="9">
        <f t="shared" si="15"/>
        <v>15000</v>
      </c>
      <c r="I97" s="9">
        <f t="shared" si="15"/>
        <v>15000</v>
      </c>
      <c r="J97" s="158">
        <f t="shared" si="8"/>
        <v>1</v>
      </c>
      <c r="K97" s="193"/>
    </row>
    <row r="98" spans="1:11" ht="92.25">
      <c r="A98" s="8" t="s">
        <v>393</v>
      </c>
      <c r="B98" s="10" t="s">
        <v>773</v>
      </c>
      <c r="C98" s="8" t="s">
        <v>743</v>
      </c>
      <c r="D98" s="11" t="s">
        <v>636</v>
      </c>
      <c r="E98" s="8" t="s">
        <v>74</v>
      </c>
      <c r="F98" s="152"/>
      <c r="G98" s="9">
        <f t="shared" si="15"/>
        <v>15000</v>
      </c>
      <c r="H98" s="9">
        <f t="shared" si="15"/>
        <v>15000</v>
      </c>
      <c r="I98" s="9">
        <f t="shared" si="15"/>
        <v>15000</v>
      </c>
      <c r="J98" s="158">
        <f t="shared" si="8"/>
        <v>1</v>
      </c>
      <c r="K98" s="193"/>
    </row>
    <row r="99" spans="1:11" ht="26.25">
      <c r="A99" s="8" t="s">
        <v>394</v>
      </c>
      <c r="B99" s="10" t="s">
        <v>1804</v>
      </c>
      <c r="C99" s="8" t="s">
        <v>743</v>
      </c>
      <c r="D99" s="11" t="s">
        <v>636</v>
      </c>
      <c r="E99" s="8" t="s">
        <v>74</v>
      </c>
      <c r="F99" s="8" t="s">
        <v>147</v>
      </c>
      <c r="G99" s="9">
        <f t="shared" si="15"/>
        <v>15000</v>
      </c>
      <c r="H99" s="9">
        <f t="shared" si="15"/>
        <v>15000</v>
      </c>
      <c r="I99" s="9">
        <f t="shared" si="15"/>
        <v>15000</v>
      </c>
      <c r="J99" s="158">
        <f t="shared" si="8"/>
        <v>1</v>
      </c>
      <c r="K99" s="193"/>
    </row>
    <row r="100" spans="1:11" ht="26.25">
      <c r="A100" s="8" t="s">
        <v>395</v>
      </c>
      <c r="B100" s="10" t="s">
        <v>410</v>
      </c>
      <c r="C100" s="8" t="s">
        <v>743</v>
      </c>
      <c r="D100" s="11" t="s">
        <v>636</v>
      </c>
      <c r="E100" s="8" t="s">
        <v>74</v>
      </c>
      <c r="F100" s="8" t="s">
        <v>749</v>
      </c>
      <c r="G100" s="9">
        <v>15000</v>
      </c>
      <c r="H100" s="9">
        <v>15000</v>
      </c>
      <c r="I100" s="9">
        <v>15000</v>
      </c>
      <c r="J100" s="158">
        <f aca="true" t="shared" si="16" ref="J100:J150">I100/H100</f>
        <v>1</v>
      </c>
      <c r="K100" s="193"/>
    </row>
    <row r="101" spans="1:11" ht="39">
      <c r="A101" s="8" t="s">
        <v>396</v>
      </c>
      <c r="B101" s="7" t="s">
        <v>593</v>
      </c>
      <c r="C101" s="11" t="s">
        <v>743</v>
      </c>
      <c r="D101" s="11" t="s">
        <v>636</v>
      </c>
      <c r="E101" s="11" t="s">
        <v>75</v>
      </c>
      <c r="F101" s="11"/>
      <c r="G101" s="9">
        <f aca="true" t="shared" si="17" ref="G101:I104">G102</f>
        <v>25000</v>
      </c>
      <c r="H101" s="9">
        <f t="shared" si="17"/>
        <v>25000</v>
      </c>
      <c r="I101" s="9">
        <f t="shared" si="17"/>
        <v>25000</v>
      </c>
      <c r="J101" s="158">
        <f t="shared" si="16"/>
        <v>1</v>
      </c>
      <c r="K101" s="193"/>
    </row>
    <row r="102" spans="1:11" ht="26.25">
      <c r="A102" s="8" t="s">
        <v>397</v>
      </c>
      <c r="B102" s="7" t="s">
        <v>1132</v>
      </c>
      <c r="C102" s="11" t="s">
        <v>743</v>
      </c>
      <c r="D102" s="11" t="s">
        <v>636</v>
      </c>
      <c r="E102" s="11" t="s">
        <v>76</v>
      </c>
      <c r="F102" s="11"/>
      <c r="G102" s="9">
        <f t="shared" si="17"/>
        <v>25000</v>
      </c>
      <c r="H102" s="9">
        <f t="shared" si="17"/>
        <v>25000</v>
      </c>
      <c r="I102" s="9">
        <f t="shared" si="17"/>
        <v>25000</v>
      </c>
      <c r="J102" s="158">
        <f t="shared" si="16"/>
        <v>1</v>
      </c>
      <c r="K102" s="193"/>
    </row>
    <row r="103" spans="1:11" ht="184.5">
      <c r="A103" s="8" t="s">
        <v>398</v>
      </c>
      <c r="B103" s="7" t="s">
        <v>1133</v>
      </c>
      <c r="C103" s="11" t="s">
        <v>743</v>
      </c>
      <c r="D103" s="11" t="s">
        <v>636</v>
      </c>
      <c r="E103" s="11" t="s">
        <v>77</v>
      </c>
      <c r="F103" s="11"/>
      <c r="G103" s="9">
        <f t="shared" si="17"/>
        <v>25000</v>
      </c>
      <c r="H103" s="9">
        <f t="shared" si="17"/>
        <v>25000</v>
      </c>
      <c r="I103" s="9">
        <f t="shared" si="17"/>
        <v>25000</v>
      </c>
      <c r="J103" s="158">
        <f t="shared" si="16"/>
        <v>1</v>
      </c>
      <c r="K103" s="193"/>
    </row>
    <row r="104" spans="1:11" ht="26.25">
      <c r="A104" s="8" t="s">
        <v>350</v>
      </c>
      <c r="B104" s="10" t="s">
        <v>1804</v>
      </c>
      <c r="C104" s="11" t="s">
        <v>743</v>
      </c>
      <c r="D104" s="11" t="s">
        <v>636</v>
      </c>
      <c r="E104" s="11" t="s">
        <v>77</v>
      </c>
      <c r="F104" s="11" t="s">
        <v>147</v>
      </c>
      <c r="G104" s="9">
        <f t="shared" si="17"/>
        <v>25000</v>
      </c>
      <c r="H104" s="9">
        <f t="shared" si="17"/>
        <v>25000</v>
      </c>
      <c r="I104" s="9">
        <f t="shared" si="17"/>
        <v>25000</v>
      </c>
      <c r="J104" s="158">
        <f t="shared" si="16"/>
        <v>1</v>
      </c>
      <c r="K104" s="193"/>
    </row>
    <row r="105" spans="1:11" ht="26.25">
      <c r="A105" s="8" t="s">
        <v>351</v>
      </c>
      <c r="B105" s="10" t="s">
        <v>410</v>
      </c>
      <c r="C105" s="11" t="s">
        <v>743</v>
      </c>
      <c r="D105" s="11" t="s">
        <v>636</v>
      </c>
      <c r="E105" s="11" t="s">
        <v>77</v>
      </c>
      <c r="F105" s="11" t="s">
        <v>749</v>
      </c>
      <c r="G105" s="9">
        <v>25000</v>
      </c>
      <c r="H105" s="9">
        <v>25000</v>
      </c>
      <c r="I105" s="9">
        <v>25000</v>
      </c>
      <c r="J105" s="158">
        <f t="shared" si="16"/>
        <v>1</v>
      </c>
      <c r="K105" s="193"/>
    </row>
    <row r="106" spans="1:11" ht="26.25">
      <c r="A106" s="8" t="s">
        <v>352</v>
      </c>
      <c r="B106" s="7" t="s">
        <v>27</v>
      </c>
      <c r="C106" s="8" t="s">
        <v>743</v>
      </c>
      <c r="D106" s="11" t="s">
        <v>636</v>
      </c>
      <c r="E106" s="8" t="s">
        <v>66</v>
      </c>
      <c r="F106" s="11"/>
      <c r="G106" s="9">
        <f>G107</f>
        <v>3586395</v>
      </c>
      <c r="H106" s="9">
        <f>H107</f>
        <v>3385953.5000000005</v>
      </c>
      <c r="I106" s="9">
        <f>I107</f>
        <v>3098800.42</v>
      </c>
      <c r="J106" s="158">
        <f t="shared" si="16"/>
        <v>0.9151928459738149</v>
      </c>
      <c r="K106" s="193"/>
    </row>
    <row r="107" spans="1:11" ht="12.75">
      <c r="A107" s="8" t="s">
        <v>353</v>
      </c>
      <c r="B107" s="10" t="s">
        <v>786</v>
      </c>
      <c r="C107" s="8" t="s">
        <v>757</v>
      </c>
      <c r="D107" s="11" t="s">
        <v>636</v>
      </c>
      <c r="E107" s="8" t="s">
        <v>67</v>
      </c>
      <c r="F107" s="11"/>
      <c r="G107" s="9">
        <f>G108+G134+G111+G121+G124+G131+G116</f>
        <v>3586395</v>
      </c>
      <c r="H107" s="9">
        <f>H108+H134+H111+H121+H124+H131+H116</f>
        <v>3385953.5000000005</v>
      </c>
      <c r="I107" s="9">
        <f>I108+I134+I111+I121+I124+I131+I116</f>
        <v>3098800.42</v>
      </c>
      <c r="J107" s="158">
        <f t="shared" si="16"/>
        <v>0.9151928459738149</v>
      </c>
      <c r="K107" s="193"/>
    </row>
    <row r="108" spans="1:11" ht="78.75">
      <c r="A108" s="8" t="s">
        <v>354</v>
      </c>
      <c r="B108" s="71" t="s">
        <v>1763</v>
      </c>
      <c r="C108" s="8" t="s">
        <v>743</v>
      </c>
      <c r="D108" s="11" t="s">
        <v>636</v>
      </c>
      <c r="E108" s="8" t="s">
        <v>1762</v>
      </c>
      <c r="F108" s="8"/>
      <c r="G108" s="9">
        <f aca="true" t="shared" si="18" ref="G108:I109">G109</f>
        <v>0</v>
      </c>
      <c r="H108" s="9">
        <f t="shared" si="18"/>
        <v>163000</v>
      </c>
      <c r="I108" s="9">
        <f t="shared" si="18"/>
        <v>162274.3</v>
      </c>
      <c r="J108" s="158">
        <f>I108/H108</f>
        <v>0.9955478527607361</v>
      </c>
      <c r="K108" s="193"/>
    </row>
    <row r="109" spans="1:11" ht="26.25">
      <c r="A109" s="8" t="s">
        <v>355</v>
      </c>
      <c r="B109" s="10" t="s">
        <v>1804</v>
      </c>
      <c r="C109" s="8" t="s">
        <v>743</v>
      </c>
      <c r="D109" s="11" t="s">
        <v>636</v>
      </c>
      <c r="E109" s="8" t="s">
        <v>1762</v>
      </c>
      <c r="F109" s="11" t="s">
        <v>147</v>
      </c>
      <c r="G109" s="9">
        <f t="shared" si="18"/>
        <v>0</v>
      </c>
      <c r="H109" s="9">
        <f t="shared" si="18"/>
        <v>163000</v>
      </c>
      <c r="I109" s="9">
        <f t="shared" si="18"/>
        <v>162274.3</v>
      </c>
      <c r="J109" s="158">
        <f>I109/H109</f>
        <v>0.9955478527607361</v>
      </c>
      <c r="K109" s="193"/>
    </row>
    <row r="110" spans="1:11" ht="26.25">
      <c r="A110" s="8" t="s">
        <v>331</v>
      </c>
      <c r="B110" s="10" t="s">
        <v>410</v>
      </c>
      <c r="C110" s="8" t="s">
        <v>743</v>
      </c>
      <c r="D110" s="11" t="s">
        <v>636</v>
      </c>
      <c r="E110" s="8" t="s">
        <v>1762</v>
      </c>
      <c r="F110" s="11" t="s">
        <v>749</v>
      </c>
      <c r="G110" s="9">
        <v>0</v>
      </c>
      <c r="H110" s="9">
        <v>163000</v>
      </c>
      <c r="I110" s="9">
        <v>162274.3</v>
      </c>
      <c r="J110" s="158">
        <f>I110/H110</f>
        <v>0.9955478527607361</v>
      </c>
      <c r="K110" s="193"/>
    </row>
    <row r="111" spans="1:11" ht="78.75">
      <c r="A111" s="8" t="s">
        <v>356</v>
      </c>
      <c r="B111" s="10" t="s">
        <v>868</v>
      </c>
      <c r="C111" s="8" t="s">
        <v>743</v>
      </c>
      <c r="D111" s="11" t="s">
        <v>636</v>
      </c>
      <c r="E111" s="8" t="s">
        <v>78</v>
      </c>
      <c r="F111" s="11"/>
      <c r="G111" s="9">
        <f>G112+G114</f>
        <v>70200</v>
      </c>
      <c r="H111" s="9">
        <f>H112+H114</f>
        <v>56700</v>
      </c>
      <c r="I111" s="9">
        <f>I112+I114</f>
        <v>28551.73</v>
      </c>
      <c r="J111" s="158">
        <f t="shared" si="16"/>
        <v>0.503557848324515</v>
      </c>
      <c r="K111" s="193"/>
    </row>
    <row r="112" spans="1:11" ht="66">
      <c r="A112" s="8" t="s">
        <v>357</v>
      </c>
      <c r="B112" s="10" t="s">
        <v>4</v>
      </c>
      <c r="C112" s="8" t="s">
        <v>743</v>
      </c>
      <c r="D112" s="11" t="s">
        <v>636</v>
      </c>
      <c r="E112" s="8" t="s">
        <v>78</v>
      </c>
      <c r="F112" s="11" t="s">
        <v>355</v>
      </c>
      <c r="G112" s="9">
        <f>G113</f>
        <v>67100</v>
      </c>
      <c r="H112" s="9">
        <f>H113</f>
        <v>53600</v>
      </c>
      <c r="I112" s="9">
        <f>I113</f>
        <v>25451.73</v>
      </c>
      <c r="J112" s="158">
        <f t="shared" si="16"/>
        <v>0.4748457089552239</v>
      </c>
      <c r="K112" s="193"/>
    </row>
    <row r="113" spans="1:11" ht="26.25">
      <c r="A113" s="8" t="s">
        <v>358</v>
      </c>
      <c r="B113" s="10" t="s">
        <v>30</v>
      </c>
      <c r="C113" s="8" t="s">
        <v>743</v>
      </c>
      <c r="D113" s="11" t="s">
        <v>636</v>
      </c>
      <c r="E113" s="8" t="s">
        <v>78</v>
      </c>
      <c r="F113" s="11" t="s">
        <v>372</v>
      </c>
      <c r="G113" s="9">
        <v>67100</v>
      </c>
      <c r="H113" s="9">
        <v>53600</v>
      </c>
      <c r="I113" s="9">
        <v>25451.73</v>
      </c>
      <c r="J113" s="158">
        <f t="shared" si="16"/>
        <v>0.4748457089552239</v>
      </c>
      <c r="K113" s="193"/>
    </row>
    <row r="114" spans="1:11" ht="26.25">
      <c r="A114" s="8" t="s">
        <v>359</v>
      </c>
      <c r="B114" s="10" t="s">
        <v>1804</v>
      </c>
      <c r="C114" s="8" t="s">
        <v>743</v>
      </c>
      <c r="D114" s="11" t="s">
        <v>636</v>
      </c>
      <c r="E114" s="8" t="s">
        <v>78</v>
      </c>
      <c r="F114" s="11" t="s">
        <v>147</v>
      </c>
      <c r="G114" s="9">
        <f>G115</f>
        <v>3100</v>
      </c>
      <c r="H114" s="9">
        <f>H115</f>
        <v>3100</v>
      </c>
      <c r="I114" s="9">
        <f>I115</f>
        <v>3100</v>
      </c>
      <c r="J114" s="158">
        <f t="shared" si="16"/>
        <v>1</v>
      </c>
      <c r="K114" s="193"/>
    </row>
    <row r="115" spans="1:11" ht="26.25">
      <c r="A115" s="8" t="s">
        <v>360</v>
      </c>
      <c r="B115" s="10" t="s">
        <v>410</v>
      </c>
      <c r="C115" s="8" t="s">
        <v>743</v>
      </c>
      <c r="D115" s="11" t="s">
        <v>636</v>
      </c>
      <c r="E115" s="8" t="s">
        <v>78</v>
      </c>
      <c r="F115" s="11" t="s">
        <v>749</v>
      </c>
      <c r="G115" s="9">
        <v>3100</v>
      </c>
      <c r="H115" s="9">
        <v>3100</v>
      </c>
      <c r="I115" s="9">
        <v>3100</v>
      </c>
      <c r="J115" s="158">
        <f t="shared" si="16"/>
        <v>1</v>
      </c>
      <c r="K115" s="193"/>
    </row>
    <row r="116" spans="1:11" ht="132">
      <c r="A116" s="8" t="s">
        <v>361</v>
      </c>
      <c r="B116" s="10" t="s">
        <v>1805</v>
      </c>
      <c r="C116" s="8" t="s">
        <v>743</v>
      </c>
      <c r="D116" s="11" t="s">
        <v>636</v>
      </c>
      <c r="E116" s="8" t="s">
        <v>1764</v>
      </c>
      <c r="F116" s="11"/>
      <c r="G116" s="9">
        <f>G117+G119</f>
        <v>0</v>
      </c>
      <c r="H116" s="9">
        <f>H117+H119</f>
        <v>3500</v>
      </c>
      <c r="I116" s="9">
        <f>I117+I119</f>
        <v>3500</v>
      </c>
      <c r="J116" s="158">
        <f>I116/H116</f>
        <v>1</v>
      </c>
      <c r="K116" s="193"/>
    </row>
    <row r="117" spans="1:11" ht="66">
      <c r="A117" s="8" t="s">
        <v>362</v>
      </c>
      <c r="B117" s="10" t="s">
        <v>4</v>
      </c>
      <c r="C117" s="8" t="s">
        <v>743</v>
      </c>
      <c r="D117" s="11" t="s">
        <v>636</v>
      </c>
      <c r="E117" s="8" t="s">
        <v>1764</v>
      </c>
      <c r="F117" s="11" t="s">
        <v>355</v>
      </c>
      <c r="G117" s="9">
        <f>G118</f>
        <v>0</v>
      </c>
      <c r="H117" s="9">
        <f>H118</f>
        <v>3400</v>
      </c>
      <c r="I117" s="9">
        <f>I118</f>
        <v>3400</v>
      </c>
      <c r="J117" s="158">
        <f>I117/H117</f>
        <v>1</v>
      </c>
      <c r="K117" s="193"/>
    </row>
    <row r="118" spans="1:11" ht="26.25">
      <c r="A118" s="8" t="s">
        <v>363</v>
      </c>
      <c r="B118" s="10" t="s">
        <v>30</v>
      </c>
      <c r="C118" s="8" t="s">
        <v>743</v>
      </c>
      <c r="D118" s="11" t="s">
        <v>636</v>
      </c>
      <c r="E118" s="8" t="s">
        <v>1764</v>
      </c>
      <c r="F118" s="11" t="s">
        <v>372</v>
      </c>
      <c r="G118" s="9">
        <v>0</v>
      </c>
      <c r="H118" s="9">
        <v>3400</v>
      </c>
      <c r="I118" s="9">
        <v>3400</v>
      </c>
      <c r="J118" s="158">
        <f>I118/H118</f>
        <v>1</v>
      </c>
      <c r="K118" s="193"/>
    </row>
    <row r="119" spans="1:11" ht="26.25">
      <c r="A119" s="8" t="s">
        <v>364</v>
      </c>
      <c r="B119" s="10" t="s">
        <v>1804</v>
      </c>
      <c r="C119" s="8" t="s">
        <v>743</v>
      </c>
      <c r="D119" s="11" t="s">
        <v>636</v>
      </c>
      <c r="E119" s="8" t="s">
        <v>1764</v>
      </c>
      <c r="F119" s="11" t="s">
        <v>147</v>
      </c>
      <c r="G119" s="9">
        <f>G120</f>
        <v>0</v>
      </c>
      <c r="H119" s="9">
        <f>H120</f>
        <v>100</v>
      </c>
      <c r="I119" s="9">
        <f>I120</f>
        <v>100</v>
      </c>
      <c r="J119" s="158">
        <f>I119/H119</f>
        <v>1</v>
      </c>
      <c r="K119" s="193"/>
    </row>
    <row r="120" spans="1:11" ht="26.25">
      <c r="A120" s="8" t="s">
        <v>365</v>
      </c>
      <c r="B120" s="10" t="s">
        <v>410</v>
      </c>
      <c r="C120" s="8" t="s">
        <v>743</v>
      </c>
      <c r="D120" s="11" t="s">
        <v>636</v>
      </c>
      <c r="E120" s="8" t="s">
        <v>1764</v>
      </c>
      <c r="F120" s="11" t="s">
        <v>749</v>
      </c>
      <c r="G120" s="9">
        <v>0</v>
      </c>
      <c r="H120" s="9">
        <v>100</v>
      </c>
      <c r="I120" s="9">
        <v>100</v>
      </c>
      <c r="J120" s="158">
        <f>I120/H120</f>
        <v>1</v>
      </c>
      <c r="K120" s="193"/>
    </row>
    <row r="121" spans="1:11" ht="78.75">
      <c r="A121" s="8" t="s">
        <v>366</v>
      </c>
      <c r="B121" s="71" t="s">
        <v>1071</v>
      </c>
      <c r="C121" s="8" t="s">
        <v>743</v>
      </c>
      <c r="D121" s="11" t="s">
        <v>636</v>
      </c>
      <c r="E121" s="8" t="s">
        <v>79</v>
      </c>
      <c r="F121" s="8"/>
      <c r="G121" s="9">
        <f aca="true" t="shared" si="19" ref="G121:I122">G122</f>
        <v>10000</v>
      </c>
      <c r="H121" s="9">
        <f t="shared" si="19"/>
        <v>0</v>
      </c>
      <c r="I121" s="9">
        <f t="shared" si="19"/>
        <v>0</v>
      </c>
      <c r="J121" s="158"/>
      <c r="K121" s="193"/>
    </row>
    <row r="122" spans="1:11" ht="26.25">
      <c r="A122" s="8" t="s">
        <v>367</v>
      </c>
      <c r="B122" s="10" t="s">
        <v>1804</v>
      </c>
      <c r="C122" s="8" t="s">
        <v>743</v>
      </c>
      <c r="D122" s="11" t="s">
        <v>636</v>
      </c>
      <c r="E122" s="8" t="s">
        <v>79</v>
      </c>
      <c r="F122" s="11" t="s">
        <v>147</v>
      </c>
      <c r="G122" s="9">
        <f t="shared" si="19"/>
        <v>10000</v>
      </c>
      <c r="H122" s="9">
        <f t="shared" si="19"/>
        <v>0</v>
      </c>
      <c r="I122" s="9">
        <f t="shared" si="19"/>
        <v>0</v>
      </c>
      <c r="J122" s="158"/>
      <c r="K122" s="193"/>
    </row>
    <row r="123" spans="1:11" ht="26.25">
      <c r="A123" s="8" t="s">
        <v>368</v>
      </c>
      <c r="B123" s="10" t="s">
        <v>410</v>
      </c>
      <c r="C123" s="8" t="s">
        <v>743</v>
      </c>
      <c r="D123" s="11" t="s">
        <v>636</v>
      </c>
      <c r="E123" s="8" t="s">
        <v>79</v>
      </c>
      <c r="F123" s="11" t="s">
        <v>749</v>
      </c>
      <c r="G123" s="9">
        <v>10000</v>
      </c>
      <c r="H123" s="9">
        <v>0</v>
      </c>
      <c r="I123" s="9">
        <v>0</v>
      </c>
      <c r="J123" s="158"/>
      <c r="K123" s="193"/>
    </row>
    <row r="124" spans="1:11" ht="52.5">
      <c r="A124" s="8" t="s">
        <v>1086</v>
      </c>
      <c r="B124" s="10" t="s">
        <v>774</v>
      </c>
      <c r="C124" s="8" t="s">
        <v>743</v>
      </c>
      <c r="D124" s="11" t="s">
        <v>636</v>
      </c>
      <c r="E124" s="8" t="s">
        <v>775</v>
      </c>
      <c r="F124" s="11"/>
      <c r="G124" s="9">
        <f>G125+G127+G129</f>
        <v>3106195</v>
      </c>
      <c r="H124" s="9">
        <f>H125+H127+H129</f>
        <v>2565603.08</v>
      </c>
      <c r="I124" s="9">
        <f>I125+I127+I129</f>
        <v>2565603.08</v>
      </c>
      <c r="J124" s="158">
        <f t="shared" si="16"/>
        <v>1</v>
      </c>
      <c r="K124" s="193"/>
    </row>
    <row r="125" spans="1:11" ht="66">
      <c r="A125" s="8" t="s">
        <v>1087</v>
      </c>
      <c r="B125" s="10" t="s">
        <v>4</v>
      </c>
      <c r="C125" s="8" t="s">
        <v>743</v>
      </c>
      <c r="D125" s="11" t="s">
        <v>636</v>
      </c>
      <c r="E125" s="8" t="s">
        <v>775</v>
      </c>
      <c r="F125" s="11" t="s">
        <v>355</v>
      </c>
      <c r="G125" s="9">
        <f>G126</f>
        <v>2852695</v>
      </c>
      <c r="H125" s="9">
        <f>H126</f>
        <v>2215253.08</v>
      </c>
      <c r="I125" s="9">
        <f>I126</f>
        <v>2215253.08</v>
      </c>
      <c r="J125" s="158">
        <f t="shared" si="16"/>
        <v>1</v>
      </c>
      <c r="K125" s="193"/>
    </row>
    <row r="126" spans="1:11" ht="12.75">
      <c r="A126" s="8" t="s">
        <v>369</v>
      </c>
      <c r="B126" s="10" t="s">
        <v>5</v>
      </c>
      <c r="C126" s="8" t="s">
        <v>743</v>
      </c>
      <c r="D126" s="11" t="s">
        <v>636</v>
      </c>
      <c r="E126" s="8" t="s">
        <v>775</v>
      </c>
      <c r="F126" s="11" t="s">
        <v>364</v>
      </c>
      <c r="G126" s="9">
        <v>2852695</v>
      </c>
      <c r="H126" s="9">
        <v>2215253.08</v>
      </c>
      <c r="I126" s="9">
        <v>2215253.08</v>
      </c>
      <c r="J126" s="158">
        <f t="shared" si="16"/>
        <v>1</v>
      </c>
      <c r="K126" s="193"/>
    </row>
    <row r="127" spans="1:11" ht="26.25">
      <c r="A127" s="8" t="s">
        <v>370</v>
      </c>
      <c r="B127" s="10" t="s">
        <v>1804</v>
      </c>
      <c r="C127" s="8" t="s">
        <v>743</v>
      </c>
      <c r="D127" s="11" t="s">
        <v>636</v>
      </c>
      <c r="E127" s="8" t="s">
        <v>775</v>
      </c>
      <c r="F127" s="11" t="s">
        <v>147</v>
      </c>
      <c r="G127" s="9">
        <f>G128</f>
        <v>250000</v>
      </c>
      <c r="H127" s="9">
        <f>H128</f>
        <v>350000</v>
      </c>
      <c r="I127" s="9">
        <f>I128</f>
        <v>350000</v>
      </c>
      <c r="J127" s="158">
        <f t="shared" si="16"/>
        <v>1</v>
      </c>
      <c r="K127" s="193"/>
    </row>
    <row r="128" spans="1:11" ht="26.25">
      <c r="A128" s="8" t="s">
        <v>371</v>
      </c>
      <c r="B128" s="10" t="s">
        <v>410</v>
      </c>
      <c r="C128" s="8" t="s">
        <v>743</v>
      </c>
      <c r="D128" s="11" t="s">
        <v>636</v>
      </c>
      <c r="E128" s="8" t="s">
        <v>775</v>
      </c>
      <c r="F128" s="11" t="s">
        <v>749</v>
      </c>
      <c r="G128" s="9">
        <v>250000</v>
      </c>
      <c r="H128" s="9">
        <v>350000</v>
      </c>
      <c r="I128" s="9">
        <v>350000</v>
      </c>
      <c r="J128" s="158">
        <f t="shared" si="16"/>
        <v>1</v>
      </c>
      <c r="K128" s="193"/>
    </row>
    <row r="129" spans="1:11" ht="12.75">
      <c r="A129" s="8" t="s">
        <v>372</v>
      </c>
      <c r="B129" s="10" t="s">
        <v>33</v>
      </c>
      <c r="C129" s="8" t="s">
        <v>743</v>
      </c>
      <c r="D129" s="11" t="s">
        <v>636</v>
      </c>
      <c r="E129" s="8" t="s">
        <v>775</v>
      </c>
      <c r="F129" s="11" t="s">
        <v>32</v>
      </c>
      <c r="G129" s="9">
        <f>G130</f>
        <v>3500</v>
      </c>
      <c r="H129" s="9">
        <f>H130</f>
        <v>350</v>
      </c>
      <c r="I129" s="9">
        <f>I130</f>
        <v>350</v>
      </c>
      <c r="J129" s="158">
        <f t="shared" si="16"/>
        <v>1</v>
      </c>
      <c r="K129" s="193"/>
    </row>
    <row r="130" spans="1:11" ht="12.75">
      <c r="A130" s="8" t="s">
        <v>454</v>
      </c>
      <c r="B130" s="10" t="s">
        <v>34</v>
      </c>
      <c r="C130" s="8" t="s">
        <v>743</v>
      </c>
      <c r="D130" s="11" t="s">
        <v>636</v>
      </c>
      <c r="E130" s="8" t="s">
        <v>775</v>
      </c>
      <c r="F130" s="11" t="s">
        <v>31</v>
      </c>
      <c r="G130" s="9">
        <v>3500</v>
      </c>
      <c r="H130" s="9">
        <v>350</v>
      </c>
      <c r="I130" s="9">
        <v>350</v>
      </c>
      <c r="J130" s="158">
        <f t="shared" si="16"/>
        <v>1</v>
      </c>
      <c r="K130" s="193"/>
    </row>
    <row r="131" spans="1:11" ht="66">
      <c r="A131" s="8" t="s">
        <v>455</v>
      </c>
      <c r="B131" s="10" t="s">
        <v>602</v>
      </c>
      <c r="C131" s="8" t="s">
        <v>743</v>
      </c>
      <c r="D131" s="11" t="s">
        <v>636</v>
      </c>
      <c r="E131" s="11" t="s">
        <v>603</v>
      </c>
      <c r="F131" s="11"/>
      <c r="G131" s="9">
        <f aca="true" t="shared" si="20" ref="G131:I132">G132</f>
        <v>0</v>
      </c>
      <c r="H131" s="9">
        <f t="shared" si="20"/>
        <v>208355.85</v>
      </c>
      <c r="I131" s="9">
        <f t="shared" si="20"/>
        <v>0</v>
      </c>
      <c r="J131" s="158">
        <f t="shared" si="16"/>
        <v>0</v>
      </c>
      <c r="K131" s="193"/>
    </row>
    <row r="132" spans="1:11" ht="12.75">
      <c r="A132" s="8" t="s">
        <v>289</v>
      </c>
      <c r="B132" s="10" t="s">
        <v>33</v>
      </c>
      <c r="C132" s="8" t="s">
        <v>743</v>
      </c>
      <c r="D132" s="11" t="s">
        <v>636</v>
      </c>
      <c r="E132" s="11" t="s">
        <v>603</v>
      </c>
      <c r="F132" s="8" t="s">
        <v>32</v>
      </c>
      <c r="G132" s="9">
        <f t="shared" si="20"/>
        <v>0</v>
      </c>
      <c r="H132" s="9">
        <f t="shared" si="20"/>
        <v>208355.85</v>
      </c>
      <c r="I132" s="9">
        <f t="shared" si="20"/>
        <v>0</v>
      </c>
      <c r="J132" s="158">
        <f t="shared" si="16"/>
        <v>0</v>
      </c>
      <c r="K132" s="193"/>
    </row>
    <row r="133" spans="1:11" ht="12.75">
      <c r="A133" s="8" t="s">
        <v>644</v>
      </c>
      <c r="B133" s="10" t="s">
        <v>787</v>
      </c>
      <c r="C133" s="8" t="s">
        <v>743</v>
      </c>
      <c r="D133" s="11" t="s">
        <v>636</v>
      </c>
      <c r="E133" s="11" t="s">
        <v>603</v>
      </c>
      <c r="F133" s="8" t="s">
        <v>788</v>
      </c>
      <c r="G133" s="9">
        <v>0</v>
      </c>
      <c r="H133" s="9">
        <v>208355.85</v>
      </c>
      <c r="I133" s="9">
        <v>0</v>
      </c>
      <c r="J133" s="158">
        <f t="shared" si="16"/>
        <v>0</v>
      </c>
      <c r="K133" s="193"/>
    </row>
    <row r="134" spans="1:11" ht="78.75">
      <c r="A134" s="8" t="s">
        <v>645</v>
      </c>
      <c r="B134" s="153" t="s">
        <v>1226</v>
      </c>
      <c r="C134" s="8" t="s">
        <v>743</v>
      </c>
      <c r="D134" s="11" t="s">
        <v>636</v>
      </c>
      <c r="E134" s="72" t="s">
        <v>80</v>
      </c>
      <c r="F134" s="72"/>
      <c r="G134" s="9">
        <f aca="true" t="shared" si="21" ref="G134:I135">G135</f>
        <v>400000</v>
      </c>
      <c r="H134" s="9">
        <f t="shared" si="21"/>
        <v>388794.57</v>
      </c>
      <c r="I134" s="9">
        <f t="shared" si="21"/>
        <v>338871.31</v>
      </c>
      <c r="J134" s="158">
        <f t="shared" si="16"/>
        <v>0.871594760184022</v>
      </c>
      <c r="K134" s="193"/>
    </row>
    <row r="135" spans="1:11" ht="26.25">
      <c r="A135" s="8" t="s">
        <v>646</v>
      </c>
      <c r="B135" s="10" t="s">
        <v>1804</v>
      </c>
      <c r="C135" s="8" t="s">
        <v>743</v>
      </c>
      <c r="D135" s="11" t="s">
        <v>636</v>
      </c>
      <c r="E135" s="72" t="s">
        <v>80</v>
      </c>
      <c r="F135" s="72" t="s">
        <v>147</v>
      </c>
      <c r="G135" s="9">
        <f t="shared" si="21"/>
        <v>400000</v>
      </c>
      <c r="H135" s="9">
        <f t="shared" si="21"/>
        <v>388794.57</v>
      </c>
      <c r="I135" s="9">
        <f t="shared" si="21"/>
        <v>338871.31</v>
      </c>
      <c r="J135" s="158">
        <f t="shared" si="16"/>
        <v>0.871594760184022</v>
      </c>
      <c r="K135" s="193"/>
    </row>
    <row r="136" spans="1:11" ht="26.25">
      <c r="A136" s="8" t="s">
        <v>647</v>
      </c>
      <c r="B136" s="73" t="s">
        <v>410</v>
      </c>
      <c r="C136" s="8" t="s">
        <v>743</v>
      </c>
      <c r="D136" s="11" t="s">
        <v>636</v>
      </c>
      <c r="E136" s="72" t="s">
        <v>80</v>
      </c>
      <c r="F136" s="72" t="s">
        <v>749</v>
      </c>
      <c r="G136" s="9">
        <v>400000</v>
      </c>
      <c r="H136" s="9">
        <v>388794.57</v>
      </c>
      <c r="I136" s="9">
        <v>338871.31</v>
      </c>
      <c r="J136" s="158">
        <f t="shared" si="16"/>
        <v>0.871594760184022</v>
      </c>
      <c r="K136" s="193"/>
    </row>
    <row r="137" spans="1:11" ht="26.25">
      <c r="A137" s="8" t="s">
        <v>648</v>
      </c>
      <c r="B137" s="7" t="s">
        <v>662</v>
      </c>
      <c r="C137" s="11" t="s">
        <v>743</v>
      </c>
      <c r="D137" s="11" t="s">
        <v>345</v>
      </c>
      <c r="E137" s="11"/>
      <c r="F137" s="11"/>
      <c r="G137" s="9">
        <f aca="true" t="shared" si="22" ref="G137:I139">G138</f>
        <v>3536048</v>
      </c>
      <c r="H137" s="9">
        <f t="shared" si="22"/>
        <v>4209123.21</v>
      </c>
      <c r="I137" s="9">
        <f t="shared" si="22"/>
        <v>4201496.14</v>
      </c>
      <c r="J137" s="158">
        <f t="shared" si="16"/>
        <v>0.9981879670374391</v>
      </c>
      <c r="K137" s="193"/>
    </row>
    <row r="138" spans="1:11" ht="39">
      <c r="A138" s="8" t="s">
        <v>649</v>
      </c>
      <c r="B138" s="7" t="s">
        <v>1765</v>
      </c>
      <c r="C138" s="11" t="s">
        <v>743</v>
      </c>
      <c r="D138" s="11" t="s">
        <v>1155</v>
      </c>
      <c r="E138" s="11"/>
      <c r="F138" s="11"/>
      <c r="G138" s="9">
        <f t="shared" si="22"/>
        <v>3536048</v>
      </c>
      <c r="H138" s="9">
        <f t="shared" si="22"/>
        <v>4209123.21</v>
      </c>
      <c r="I138" s="9">
        <f t="shared" si="22"/>
        <v>4201496.14</v>
      </c>
      <c r="J138" s="158">
        <f t="shared" si="16"/>
        <v>0.9981879670374391</v>
      </c>
      <c r="K138" s="193"/>
    </row>
    <row r="139" spans="1:11" ht="39">
      <c r="A139" s="8" t="s">
        <v>373</v>
      </c>
      <c r="B139" s="7" t="s">
        <v>593</v>
      </c>
      <c r="C139" s="11" t="s">
        <v>743</v>
      </c>
      <c r="D139" s="11" t="s">
        <v>1155</v>
      </c>
      <c r="E139" s="11" t="s">
        <v>75</v>
      </c>
      <c r="F139" s="11"/>
      <c r="G139" s="9">
        <f t="shared" si="22"/>
        <v>3536048</v>
      </c>
      <c r="H139" s="9">
        <f t="shared" si="22"/>
        <v>4209123.21</v>
      </c>
      <c r="I139" s="9">
        <f t="shared" si="22"/>
        <v>4201496.14</v>
      </c>
      <c r="J139" s="158">
        <f t="shared" si="16"/>
        <v>0.9981879670374391</v>
      </c>
      <c r="K139" s="193"/>
    </row>
    <row r="140" spans="1:11" ht="52.5">
      <c r="A140" s="8" t="s">
        <v>25</v>
      </c>
      <c r="B140" s="7" t="s">
        <v>1134</v>
      </c>
      <c r="C140" s="11" t="s">
        <v>743</v>
      </c>
      <c r="D140" s="11" t="s">
        <v>1155</v>
      </c>
      <c r="E140" s="11" t="s">
        <v>1061</v>
      </c>
      <c r="F140" s="11"/>
      <c r="G140" s="9">
        <f>G144+G141</f>
        <v>3536048</v>
      </c>
      <c r="H140" s="9">
        <f>H144+H141</f>
        <v>4209123.21</v>
      </c>
      <c r="I140" s="9">
        <f>I144+I141</f>
        <v>4201496.14</v>
      </c>
      <c r="J140" s="158">
        <f t="shared" si="16"/>
        <v>0.9981879670374391</v>
      </c>
      <c r="K140" s="193"/>
    </row>
    <row r="141" spans="1:11" ht="118.5">
      <c r="A141" s="8" t="s">
        <v>650</v>
      </c>
      <c r="B141" s="10" t="s">
        <v>1233</v>
      </c>
      <c r="C141" s="11" t="s">
        <v>743</v>
      </c>
      <c r="D141" s="11" t="s">
        <v>1155</v>
      </c>
      <c r="E141" s="11" t="s">
        <v>1234</v>
      </c>
      <c r="F141" s="11"/>
      <c r="G141" s="9">
        <f aca="true" t="shared" si="23" ref="G141:I142">G142</f>
        <v>56056</v>
      </c>
      <c r="H141" s="9">
        <f t="shared" si="23"/>
        <v>112112.11</v>
      </c>
      <c r="I141" s="9">
        <f t="shared" si="23"/>
        <v>112112.11</v>
      </c>
      <c r="J141" s="158">
        <f t="shared" si="16"/>
        <v>1</v>
      </c>
      <c r="K141" s="193"/>
    </row>
    <row r="142" spans="1:11" ht="26.25">
      <c r="A142" s="8" t="s">
        <v>651</v>
      </c>
      <c r="B142" s="10" t="s">
        <v>1804</v>
      </c>
      <c r="C142" s="11" t="s">
        <v>743</v>
      </c>
      <c r="D142" s="11" t="s">
        <v>1155</v>
      </c>
      <c r="E142" s="11" t="s">
        <v>1234</v>
      </c>
      <c r="F142" s="11" t="s">
        <v>147</v>
      </c>
      <c r="G142" s="9">
        <f t="shared" si="23"/>
        <v>56056</v>
      </c>
      <c r="H142" s="9">
        <f t="shared" si="23"/>
        <v>112112.11</v>
      </c>
      <c r="I142" s="9">
        <f t="shared" si="23"/>
        <v>112112.11</v>
      </c>
      <c r="J142" s="158">
        <f t="shared" si="16"/>
        <v>1</v>
      </c>
      <c r="K142" s="193"/>
    </row>
    <row r="143" spans="1:11" ht="26.25">
      <c r="A143" s="8" t="s">
        <v>652</v>
      </c>
      <c r="B143" s="10" t="s">
        <v>410</v>
      </c>
      <c r="C143" s="11" t="s">
        <v>743</v>
      </c>
      <c r="D143" s="11" t="s">
        <v>1155</v>
      </c>
      <c r="E143" s="11" t="s">
        <v>1234</v>
      </c>
      <c r="F143" s="11" t="s">
        <v>749</v>
      </c>
      <c r="G143" s="9">
        <v>56056</v>
      </c>
      <c r="H143" s="9">
        <v>112112.11</v>
      </c>
      <c r="I143" s="9">
        <v>112112.11</v>
      </c>
      <c r="J143" s="158">
        <f t="shared" si="16"/>
        <v>1</v>
      </c>
      <c r="K143" s="193"/>
    </row>
    <row r="144" spans="1:11" ht="105">
      <c r="A144" s="8" t="s">
        <v>518</v>
      </c>
      <c r="B144" s="10" t="s">
        <v>1135</v>
      </c>
      <c r="C144" s="11" t="s">
        <v>743</v>
      </c>
      <c r="D144" s="11" t="s">
        <v>1155</v>
      </c>
      <c r="E144" s="11" t="s">
        <v>1062</v>
      </c>
      <c r="F144" s="11"/>
      <c r="G144" s="9">
        <f>G145+G147+G149</f>
        <v>3479992</v>
      </c>
      <c r="H144" s="9">
        <f>H145+H147+H149</f>
        <v>4097011.1</v>
      </c>
      <c r="I144" s="9">
        <f>I145+I147+I149</f>
        <v>4089384.03</v>
      </c>
      <c r="J144" s="158">
        <f t="shared" si="16"/>
        <v>0.9981383819047988</v>
      </c>
      <c r="K144" s="193"/>
    </row>
    <row r="145" spans="1:11" ht="66">
      <c r="A145" s="8" t="s">
        <v>727</v>
      </c>
      <c r="B145" s="10" t="s">
        <v>4</v>
      </c>
      <c r="C145" s="11" t="s">
        <v>743</v>
      </c>
      <c r="D145" s="11" t="s">
        <v>1155</v>
      </c>
      <c r="E145" s="11" t="s">
        <v>1062</v>
      </c>
      <c r="F145" s="11" t="s">
        <v>355</v>
      </c>
      <c r="G145" s="9">
        <f>G146</f>
        <v>3315548</v>
      </c>
      <c r="H145" s="9">
        <f>H146</f>
        <v>3921517.21</v>
      </c>
      <c r="I145" s="9">
        <f>I146</f>
        <v>3921517.21</v>
      </c>
      <c r="J145" s="158">
        <f t="shared" si="16"/>
        <v>1</v>
      </c>
      <c r="K145" s="193"/>
    </row>
    <row r="146" spans="1:11" ht="12.75">
      <c r="A146" s="8" t="s">
        <v>728</v>
      </c>
      <c r="B146" s="10" t="s">
        <v>5</v>
      </c>
      <c r="C146" s="11" t="s">
        <v>743</v>
      </c>
      <c r="D146" s="11" t="s">
        <v>1155</v>
      </c>
      <c r="E146" s="11" t="s">
        <v>1062</v>
      </c>
      <c r="F146" s="11" t="s">
        <v>364</v>
      </c>
      <c r="G146" s="9">
        <v>3315548</v>
      </c>
      <c r="H146" s="9">
        <v>3921517.21</v>
      </c>
      <c r="I146" s="9">
        <v>3921517.21</v>
      </c>
      <c r="J146" s="158">
        <f t="shared" si="16"/>
        <v>1</v>
      </c>
      <c r="K146" s="193"/>
    </row>
    <row r="147" spans="1:11" ht="26.25">
      <c r="A147" s="8" t="s">
        <v>729</v>
      </c>
      <c r="B147" s="10" t="s">
        <v>1804</v>
      </c>
      <c r="C147" s="11" t="s">
        <v>743</v>
      </c>
      <c r="D147" s="11" t="s">
        <v>1155</v>
      </c>
      <c r="E147" s="11" t="s">
        <v>1062</v>
      </c>
      <c r="F147" s="11" t="s">
        <v>147</v>
      </c>
      <c r="G147" s="9">
        <f>G148</f>
        <v>159944</v>
      </c>
      <c r="H147" s="9">
        <f>H148</f>
        <v>174943.89</v>
      </c>
      <c r="I147" s="9">
        <f>I148</f>
        <v>167316.82</v>
      </c>
      <c r="J147" s="158">
        <f t="shared" si="16"/>
        <v>0.9564027643377542</v>
      </c>
      <c r="K147" s="193"/>
    </row>
    <row r="148" spans="1:11" ht="26.25">
      <c r="A148" s="8" t="s">
        <v>629</v>
      </c>
      <c r="B148" s="10" t="s">
        <v>410</v>
      </c>
      <c r="C148" s="11" t="s">
        <v>743</v>
      </c>
      <c r="D148" s="11" t="s">
        <v>1155</v>
      </c>
      <c r="E148" s="11" t="s">
        <v>1062</v>
      </c>
      <c r="F148" s="11" t="s">
        <v>749</v>
      </c>
      <c r="G148" s="9">
        <v>159944</v>
      </c>
      <c r="H148" s="9">
        <v>174943.89</v>
      </c>
      <c r="I148" s="9">
        <v>167316.82</v>
      </c>
      <c r="J148" s="158">
        <f t="shared" si="16"/>
        <v>0.9564027643377542</v>
      </c>
      <c r="K148" s="193"/>
    </row>
    <row r="149" spans="1:11" ht="12.75">
      <c r="A149" s="8" t="s">
        <v>630</v>
      </c>
      <c r="B149" s="10" t="s">
        <v>33</v>
      </c>
      <c r="C149" s="11" t="s">
        <v>743</v>
      </c>
      <c r="D149" s="11" t="s">
        <v>1155</v>
      </c>
      <c r="E149" s="11" t="s">
        <v>1062</v>
      </c>
      <c r="F149" s="11" t="s">
        <v>32</v>
      </c>
      <c r="G149" s="9">
        <f>G150</f>
        <v>4500</v>
      </c>
      <c r="H149" s="9">
        <f>H150</f>
        <v>550</v>
      </c>
      <c r="I149" s="9">
        <f>I150</f>
        <v>550</v>
      </c>
      <c r="J149" s="158">
        <f t="shared" si="16"/>
        <v>1</v>
      </c>
      <c r="K149" s="193"/>
    </row>
    <row r="150" spans="1:11" ht="12.75">
      <c r="A150" s="8" t="s">
        <v>841</v>
      </c>
      <c r="B150" s="10" t="s">
        <v>34</v>
      </c>
      <c r="C150" s="11" t="s">
        <v>743</v>
      </c>
      <c r="D150" s="11" t="s">
        <v>1155</v>
      </c>
      <c r="E150" s="11" t="s">
        <v>1062</v>
      </c>
      <c r="F150" s="11" t="s">
        <v>31</v>
      </c>
      <c r="G150" s="9">
        <v>4500</v>
      </c>
      <c r="H150" s="9">
        <v>550</v>
      </c>
      <c r="I150" s="9">
        <v>550</v>
      </c>
      <c r="J150" s="158">
        <f t="shared" si="16"/>
        <v>1</v>
      </c>
      <c r="K150" s="193"/>
    </row>
    <row r="151" spans="1:11" ht="12.75">
      <c r="A151" s="8" t="s">
        <v>1088</v>
      </c>
      <c r="B151" s="31" t="s">
        <v>515</v>
      </c>
      <c r="C151" s="8" t="s">
        <v>743</v>
      </c>
      <c r="D151" s="8" t="s">
        <v>11</v>
      </c>
      <c r="E151" s="8"/>
      <c r="F151" s="8"/>
      <c r="G151" s="9">
        <f>G152+G160+G172</f>
        <v>23131100</v>
      </c>
      <c r="H151" s="9">
        <f>H152+H160+H172</f>
        <v>22936786.460000005</v>
      </c>
      <c r="I151" s="9">
        <f>I152+I160+I172</f>
        <v>22914039.210000005</v>
      </c>
      <c r="J151" s="158">
        <f aca="true" t="shared" si="24" ref="J151:J196">I151/H151</f>
        <v>0.999008263426977</v>
      </c>
      <c r="K151" s="193"/>
    </row>
    <row r="152" spans="1:11" ht="12.75">
      <c r="A152" s="8" t="s">
        <v>1089</v>
      </c>
      <c r="B152" s="31" t="s">
        <v>516</v>
      </c>
      <c r="C152" s="8" t="s">
        <v>743</v>
      </c>
      <c r="D152" s="8" t="s">
        <v>300</v>
      </c>
      <c r="E152" s="8"/>
      <c r="F152" s="8"/>
      <c r="G152" s="9">
        <f aca="true" t="shared" si="25" ref="G152:I154">G153</f>
        <v>2225700</v>
      </c>
      <c r="H152" s="9">
        <f t="shared" si="25"/>
        <v>2225700</v>
      </c>
      <c r="I152" s="9">
        <f t="shared" si="25"/>
        <v>2203114</v>
      </c>
      <c r="J152" s="158">
        <f t="shared" si="24"/>
        <v>0.9898521813362088</v>
      </c>
      <c r="K152" s="193"/>
    </row>
    <row r="153" spans="1:11" ht="52.5">
      <c r="A153" s="8" t="s">
        <v>1090</v>
      </c>
      <c r="B153" s="31" t="s">
        <v>575</v>
      </c>
      <c r="C153" s="8" t="s">
        <v>743</v>
      </c>
      <c r="D153" s="8" t="s">
        <v>300</v>
      </c>
      <c r="E153" s="8" t="s">
        <v>81</v>
      </c>
      <c r="F153" s="8"/>
      <c r="G153" s="9">
        <f t="shared" si="25"/>
        <v>2225700</v>
      </c>
      <c r="H153" s="9">
        <f t="shared" si="25"/>
        <v>2225700</v>
      </c>
      <c r="I153" s="9">
        <f t="shared" si="25"/>
        <v>2203114</v>
      </c>
      <c r="J153" s="158">
        <f t="shared" si="24"/>
        <v>0.9898521813362088</v>
      </c>
      <c r="K153" s="193"/>
    </row>
    <row r="154" spans="1:11" ht="26.25">
      <c r="A154" s="8" t="s">
        <v>1091</v>
      </c>
      <c r="B154" s="7" t="s">
        <v>597</v>
      </c>
      <c r="C154" s="8" t="s">
        <v>743</v>
      </c>
      <c r="D154" s="8" t="s">
        <v>300</v>
      </c>
      <c r="E154" s="8" t="s">
        <v>87</v>
      </c>
      <c r="F154" s="8"/>
      <c r="G154" s="9">
        <f t="shared" si="25"/>
        <v>2225700</v>
      </c>
      <c r="H154" s="9">
        <f t="shared" si="25"/>
        <v>2225700</v>
      </c>
      <c r="I154" s="9">
        <f t="shared" si="25"/>
        <v>2203114</v>
      </c>
      <c r="J154" s="158">
        <f t="shared" si="24"/>
        <v>0.9898521813362088</v>
      </c>
      <c r="K154" s="193"/>
    </row>
    <row r="155" spans="1:11" ht="105">
      <c r="A155" s="8" t="s">
        <v>682</v>
      </c>
      <c r="B155" s="7" t="s">
        <v>143</v>
      </c>
      <c r="C155" s="8" t="s">
        <v>743</v>
      </c>
      <c r="D155" s="8" t="s">
        <v>300</v>
      </c>
      <c r="E155" s="8" t="s">
        <v>1259</v>
      </c>
      <c r="F155" s="8"/>
      <c r="G155" s="9">
        <f>G156+G158</f>
        <v>2225700</v>
      </c>
      <c r="H155" s="9">
        <f>H156+H158</f>
        <v>2225700</v>
      </c>
      <c r="I155" s="9">
        <f>I156+I158</f>
        <v>2203114</v>
      </c>
      <c r="J155" s="158">
        <f t="shared" si="24"/>
        <v>0.9898521813362088</v>
      </c>
      <c r="K155" s="193"/>
    </row>
    <row r="156" spans="1:11" ht="66">
      <c r="A156" s="8" t="s">
        <v>683</v>
      </c>
      <c r="B156" s="10" t="s">
        <v>4</v>
      </c>
      <c r="C156" s="8" t="s">
        <v>743</v>
      </c>
      <c r="D156" s="8" t="s">
        <v>300</v>
      </c>
      <c r="E156" s="8" t="s">
        <v>1259</v>
      </c>
      <c r="F156" s="11" t="s">
        <v>355</v>
      </c>
      <c r="G156" s="9">
        <f>G157</f>
        <v>2012600</v>
      </c>
      <c r="H156" s="9">
        <f>H157</f>
        <v>2012600</v>
      </c>
      <c r="I156" s="9">
        <f>I157</f>
        <v>2012600</v>
      </c>
      <c r="J156" s="158">
        <f t="shared" si="24"/>
        <v>1</v>
      </c>
      <c r="K156" s="193"/>
    </row>
    <row r="157" spans="1:11" ht="26.25">
      <c r="A157" s="8" t="s">
        <v>684</v>
      </c>
      <c r="B157" s="10" t="s">
        <v>30</v>
      </c>
      <c r="C157" s="8" t="s">
        <v>743</v>
      </c>
      <c r="D157" s="8" t="s">
        <v>300</v>
      </c>
      <c r="E157" s="8" t="s">
        <v>1259</v>
      </c>
      <c r="F157" s="8" t="s">
        <v>372</v>
      </c>
      <c r="G157" s="9">
        <v>2012600</v>
      </c>
      <c r="H157" s="9">
        <v>2012600</v>
      </c>
      <c r="I157" s="9">
        <v>2012600</v>
      </c>
      <c r="J157" s="158">
        <f t="shared" si="24"/>
        <v>1</v>
      </c>
      <c r="K157" s="193"/>
    </row>
    <row r="158" spans="1:11" ht="26.25">
      <c r="A158" s="8" t="s">
        <v>685</v>
      </c>
      <c r="B158" s="10" t="s">
        <v>1804</v>
      </c>
      <c r="C158" s="8" t="s">
        <v>743</v>
      </c>
      <c r="D158" s="8" t="s">
        <v>300</v>
      </c>
      <c r="E158" s="8" t="s">
        <v>1259</v>
      </c>
      <c r="F158" s="8" t="s">
        <v>147</v>
      </c>
      <c r="G158" s="9">
        <f>G159</f>
        <v>213100</v>
      </c>
      <c r="H158" s="9">
        <f>H159</f>
        <v>213100</v>
      </c>
      <c r="I158" s="9">
        <f>I159</f>
        <v>190514</v>
      </c>
      <c r="J158" s="158">
        <f t="shared" si="24"/>
        <v>0.8940122008446738</v>
      </c>
      <c r="K158" s="193"/>
    </row>
    <row r="159" spans="1:11" ht="26.25">
      <c r="A159" s="8" t="s">
        <v>686</v>
      </c>
      <c r="B159" s="10" t="s">
        <v>410</v>
      </c>
      <c r="C159" s="8" t="s">
        <v>743</v>
      </c>
      <c r="D159" s="8" t="s">
        <v>300</v>
      </c>
      <c r="E159" s="8" t="s">
        <v>1259</v>
      </c>
      <c r="F159" s="8" t="s">
        <v>749</v>
      </c>
      <c r="G159" s="9">
        <v>213100</v>
      </c>
      <c r="H159" s="9">
        <v>213100</v>
      </c>
      <c r="I159" s="9">
        <v>190514</v>
      </c>
      <c r="J159" s="158">
        <f t="shared" si="24"/>
        <v>0.8940122008446738</v>
      </c>
      <c r="K159" s="193"/>
    </row>
    <row r="160" spans="1:11" ht="12.75">
      <c r="A160" s="8" t="s">
        <v>687</v>
      </c>
      <c r="B160" s="31" t="s">
        <v>833</v>
      </c>
      <c r="C160" s="8" t="s">
        <v>743</v>
      </c>
      <c r="D160" s="8" t="s">
        <v>301</v>
      </c>
      <c r="E160" s="8"/>
      <c r="F160" s="8"/>
      <c r="G160" s="9">
        <f aca="true" t="shared" si="26" ref="G160:I161">G161</f>
        <v>20138000</v>
      </c>
      <c r="H160" s="9">
        <f t="shared" si="26"/>
        <v>20126286.460000005</v>
      </c>
      <c r="I160" s="9">
        <f t="shared" si="26"/>
        <v>20126286.460000005</v>
      </c>
      <c r="J160" s="158">
        <f t="shared" si="24"/>
        <v>1</v>
      </c>
      <c r="K160" s="193"/>
    </row>
    <row r="161" spans="1:11" ht="26.25">
      <c r="A161" s="8" t="s">
        <v>688</v>
      </c>
      <c r="B161" s="31" t="s">
        <v>48</v>
      </c>
      <c r="C161" s="8" t="s">
        <v>743</v>
      </c>
      <c r="D161" s="8" t="s">
        <v>301</v>
      </c>
      <c r="E161" s="8" t="s">
        <v>83</v>
      </c>
      <c r="F161" s="8"/>
      <c r="G161" s="9">
        <f t="shared" si="26"/>
        <v>20138000</v>
      </c>
      <c r="H161" s="9">
        <f t="shared" si="26"/>
        <v>20126286.460000005</v>
      </c>
      <c r="I161" s="9">
        <f t="shared" si="26"/>
        <v>20126286.460000005</v>
      </c>
      <c r="J161" s="158">
        <f t="shared" si="24"/>
        <v>1</v>
      </c>
      <c r="K161" s="193"/>
    </row>
    <row r="162" spans="1:11" ht="26.25">
      <c r="A162" s="8" t="s">
        <v>689</v>
      </c>
      <c r="B162" s="7" t="s">
        <v>142</v>
      </c>
      <c r="C162" s="8" t="s">
        <v>743</v>
      </c>
      <c r="D162" s="8" t="s">
        <v>301</v>
      </c>
      <c r="E162" s="8" t="s">
        <v>84</v>
      </c>
      <c r="F162" s="8"/>
      <c r="G162" s="9">
        <f>G166+G169+G163</f>
        <v>20138000</v>
      </c>
      <c r="H162" s="9">
        <f>H166+H169+H163</f>
        <v>20126286.460000005</v>
      </c>
      <c r="I162" s="9">
        <f>I166+I169+I163</f>
        <v>20126286.460000005</v>
      </c>
      <c r="J162" s="158">
        <f t="shared" si="24"/>
        <v>1</v>
      </c>
      <c r="K162" s="193"/>
    </row>
    <row r="163" spans="1:11" ht="210.75">
      <c r="A163" s="8" t="s">
        <v>690</v>
      </c>
      <c r="B163" s="207" t="s">
        <v>1575</v>
      </c>
      <c r="C163" s="8" t="s">
        <v>743</v>
      </c>
      <c r="D163" s="8" t="s">
        <v>301</v>
      </c>
      <c r="E163" s="8" t="s">
        <v>1766</v>
      </c>
      <c r="F163" s="8"/>
      <c r="G163" s="9">
        <f aca="true" t="shared" si="27" ref="G163:I164">G164</f>
        <v>0</v>
      </c>
      <c r="H163" s="9">
        <f t="shared" si="27"/>
        <v>6703.67</v>
      </c>
      <c r="I163" s="9">
        <f t="shared" si="27"/>
        <v>6703.67</v>
      </c>
      <c r="J163" s="158">
        <f>I163/H163</f>
        <v>1</v>
      </c>
      <c r="K163" s="193"/>
    </row>
    <row r="164" spans="1:11" ht="12.75">
      <c r="A164" s="8" t="s">
        <v>691</v>
      </c>
      <c r="B164" s="10" t="s">
        <v>33</v>
      </c>
      <c r="C164" s="8" t="s">
        <v>743</v>
      </c>
      <c r="D164" s="8" t="s">
        <v>301</v>
      </c>
      <c r="E164" s="8" t="s">
        <v>1766</v>
      </c>
      <c r="F164" s="8" t="s">
        <v>32</v>
      </c>
      <c r="G164" s="9">
        <f t="shared" si="27"/>
        <v>0</v>
      </c>
      <c r="H164" s="9">
        <f t="shared" si="27"/>
        <v>6703.67</v>
      </c>
      <c r="I164" s="9">
        <f t="shared" si="27"/>
        <v>6703.67</v>
      </c>
      <c r="J164" s="158">
        <f>I164/H164</f>
        <v>1</v>
      </c>
      <c r="K164" s="193"/>
    </row>
    <row r="165" spans="1:11" ht="52.5">
      <c r="A165" s="8" t="s">
        <v>1092</v>
      </c>
      <c r="B165" s="154" t="s">
        <v>988</v>
      </c>
      <c r="C165" s="8" t="s">
        <v>743</v>
      </c>
      <c r="D165" s="8" t="s">
        <v>301</v>
      </c>
      <c r="E165" s="8" t="s">
        <v>1766</v>
      </c>
      <c r="F165" s="8" t="s">
        <v>723</v>
      </c>
      <c r="G165" s="9">
        <v>0</v>
      </c>
      <c r="H165" s="9">
        <v>6703.67</v>
      </c>
      <c r="I165" s="9">
        <v>6703.67</v>
      </c>
      <c r="J165" s="158">
        <f>I165/H165</f>
        <v>1</v>
      </c>
      <c r="K165" s="193"/>
    </row>
    <row r="166" spans="1:11" ht="92.25">
      <c r="A166" s="8" t="s">
        <v>1093</v>
      </c>
      <c r="B166" s="71" t="s">
        <v>141</v>
      </c>
      <c r="C166" s="8" t="s">
        <v>743</v>
      </c>
      <c r="D166" s="8" t="s">
        <v>301</v>
      </c>
      <c r="E166" s="8" t="s">
        <v>85</v>
      </c>
      <c r="F166" s="8"/>
      <c r="G166" s="9">
        <f aca="true" t="shared" si="28" ref="G166:I167">G167</f>
        <v>3014400</v>
      </c>
      <c r="H166" s="9">
        <f t="shared" si="28"/>
        <v>3069207.28</v>
      </c>
      <c r="I166" s="9">
        <f t="shared" si="28"/>
        <v>3069207.28</v>
      </c>
      <c r="J166" s="158">
        <f t="shared" si="24"/>
        <v>1</v>
      </c>
      <c r="K166" s="193"/>
    </row>
    <row r="167" spans="1:11" ht="12.75">
      <c r="A167" s="8" t="s">
        <v>692</v>
      </c>
      <c r="B167" s="10" t="s">
        <v>33</v>
      </c>
      <c r="C167" s="8" t="s">
        <v>743</v>
      </c>
      <c r="D167" s="8" t="s">
        <v>301</v>
      </c>
      <c r="E167" s="8" t="s">
        <v>85</v>
      </c>
      <c r="F167" s="8" t="s">
        <v>32</v>
      </c>
      <c r="G167" s="9">
        <f t="shared" si="28"/>
        <v>3014400</v>
      </c>
      <c r="H167" s="9">
        <f t="shared" si="28"/>
        <v>3069207.28</v>
      </c>
      <c r="I167" s="9">
        <f t="shared" si="28"/>
        <v>3069207.28</v>
      </c>
      <c r="J167" s="158">
        <f t="shared" si="24"/>
        <v>1</v>
      </c>
      <c r="K167" s="193"/>
    </row>
    <row r="168" spans="1:11" ht="52.5">
      <c r="A168" s="8" t="s">
        <v>693</v>
      </c>
      <c r="B168" s="154" t="s">
        <v>988</v>
      </c>
      <c r="C168" s="8" t="s">
        <v>743</v>
      </c>
      <c r="D168" s="8" t="s">
        <v>301</v>
      </c>
      <c r="E168" s="8" t="s">
        <v>85</v>
      </c>
      <c r="F168" s="8" t="s">
        <v>723</v>
      </c>
      <c r="G168" s="9">
        <v>3014400</v>
      </c>
      <c r="H168" s="9">
        <v>3069207.28</v>
      </c>
      <c r="I168" s="9">
        <v>3069207.28</v>
      </c>
      <c r="J168" s="158">
        <f t="shared" si="24"/>
        <v>1</v>
      </c>
      <c r="K168" s="193"/>
    </row>
    <row r="169" spans="1:11" ht="132">
      <c r="A169" s="8" t="s">
        <v>694</v>
      </c>
      <c r="B169" s="71" t="s">
        <v>899</v>
      </c>
      <c r="C169" s="8" t="s">
        <v>743</v>
      </c>
      <c r="D169" s="8" t="s">
        <v>301</v>
      </c>
      <c r="E169" s="8" t="s">
        <v>86</v>
      </c>
      <c r="F169" s="8"/>
      <c r="G169" s="9">
        <f aca="true" t="shared" si="29" ref="G169:I170">G170</f>
        <v>17123600</v>
      </c>
      <c r="H169" s="9">
        <f t="shared" si="29"/>
        <v>17050375.51</v>
      </c>
      <c r="I169" s="9">
        <f t="shared" si="29"/>
        <v>17050375.51</v>
      </c>
      <c r="J169" s="158">
        <f t="shared" si="24"/>
        <v>1</v>
      </c>
      <c r="K169" s="193"/>
    </row>
    <row r="170" spans="1:11" ht="12.75">
      <c r="A170" s="8" t="s">
        <v>695</v>
      </c>
      <c r="B170" s="10" t="s">
        <v>33</v>
      </c>
      <c r="C170" s="8" t="s">
        <v>743</v>
      </c>
      <c r="D170" s="8" t="s">
        <v>301</v>
      </c>
      <c r="E170" s="8" t="s">
        <v>86</v>
      </c>
      <c r="F170" s="8" t="s">
        <v>32</v>
      </c>
      <c r="G170" s="9">
        <f t="shared" si="29"/>
        <v>17123600</v>
      </c>
      <c r="H170" s="9">
        <f t="shared" si="29"/>
        <v>17050375.51</v>
      </c>
      <c r="I170" s="9">
        <f t="shared" si="29"/>
        <v>17050375.51</v>
      </c>
      <c r="J170" s="158">
        <f t="shared" si="24"/>
        <v>1</v>
      </c>
      <c r="K170" s="193"/>
    </row>
    <row r="171" spans="1:11" ht="52.5">
      <c r="A171" s="8" t="s">
        <v>696</v>
      </c>
      <c r="B171" s="154" t="s">
        <v>988</v>
      </c>
      <c r="C171" s="8" t="s">
        <v>743</v>
      </c>
      <c r="D171" s="8" t="s">
        <v>301</v>
      </c>
      <c r="E171" s="8" t="s">
        <v>86</v>
      </c>
      <c r="F171" s="8" t="s">
        <v>723</v>
      </c>
      <c r="G171" s="9">
        <v>17123600</v>
      </c>
      <c r="H171" s="9">
        <v>17050375.51</v>
      </c>
      <c r="I171" s="9">
        <v>17050375.51</v>
      </c>
      <c r="J171" s="158">
        <f t="shared" si="24"/>
        <v>1</v>
      </c>
      <c r="K171" s="193"/>
    </row>
    <row r="172" spans="1:11" ht="12.75">
      <c r="A172" s="8" t="s">
        <v>697</v>
      </c>
      <c r="B172" s="74" t="s">
        <v>628</v>
      </c>
      <c r="C172" s="8" t="s">
        <v>743</v>
      </c>
      <c r="D172" s="8" t="s">
        <v>302</v>
      </c>
      <c r="E172" s="8"/>
      <c r="F172" s="11"/>
      <c r="G172" s="9">
        <f>G173+G180</f>
        <v>767400</v>
      </c>
      <c r="H172" s="9">
        <f>H173+H180</f>
        <v>584800</v>
      </c>
      <c r="I172" s="9">
        <f>I173+I180</f>
        <v>584638.75</v>
      </c>
      <c r="J172" s="158">
        <f t="shared" si="24"/>
        <v>0.9997242647058824</v>
      </c>
      <c r="K172" s="193"/>
    </row>
    <row r="173" spans="1:11" ht="52.5">
      <c r="A173" s="8" t="s">
        <v>698</v>
      </c>
      <c r="B173" s="31" t="s">
        <v>575</v>
      </c>
      <c r="C173" s="8" t="s">
        <v>743</v>
      </c>
      <c r="D173" s="8" t="s">
        <v>302</v>
      </c>
      <c r="E173" s="8" t="s">
        <v>81</v>
      </c>
      <c r="F173" s="11"/>
      <c r="G173" s="9">
        <f aca="true" t="shared" si="30" ref="G173:I178">G174</f>
        <v>567400</v>
      </c>
      <c r="H173" s="9">
        <f t="shared" si="30"/>
        <v>384800</v>
      </c>
      <c r="I173" s="9">
        <f t="shared" si="30"/>
        <v>384638.75</v>
      </c>
      <c r="J173" s="158">
        <f t="shared" si="24"/>
        <v>0.9995809511434511</v>
      </c>
      <c r="K173" s="193"/>
    </row>
    <row r="174" spans="1:11" ht="26.25">
      <c r="A174" s="8" t="s">
        <v>699</v>
      </c>
      <c r="B174" s="10" t="s">
        <v>596</v>
      </c>
      <c r="C174" s="8" t="s">
        <v>743</v>
      </c>
      <c r="D174" s="8" t="s">
        <v>302</v>
      </c>
      <c r="E174" s="8" t="s">
        <v>82</v>
      </c>
      <c r="F174" s="11"/>
      <c r="G174" s="9">
        <f t="shared" si="30"/>
        <v>567400</v>
      </c>
      <c r="H174" s="9">
        <f t="shared" si="30"/>
        <v>384800</v>
      </c>
      <c r="I174" s="9">
        <f t="shared" si="30"/>
        <v>384638.75</v>
      </c>
      <c r="J174" s="158">
        <f t="shared" si="24"/>
        <v>0.9995809511434511</v>
      </c>
      <c r="K174" s="193"/>
    </row>
    <row r="175" spans="1:11" ht="92.25">
      <c r="A175" s="8" t="s">
        <v>700</v>
      </c>
      <c r="B175" s="10" t="s">
        <v>1007</v>
      </c>
      <c r="C175" s="8" t="s">
        <v>743</v>
      </c>
      <c r="D175" s="8" t="s">
        <v>302</v>
      </c>
      <c r="E175" s="8" t="s">
        <v>1258</v>
      </c>
      <c r="F175" s="11"/>
      <c r="G175" s="9">
        <f>G178+G176</f>
        <v>567400</v>
      </c>
      <c r="H175" s="9">
        <f>H178+H176</f>
        <v>384800</v>
      </c>
      <c r="I175" s="9">
        <f>I178+I176</f>
        <v>384638.75</v>
      </c>
      <c r="J175" s="158">
        <f t="shared" si="24"/>
        <v>0.9995809511434511</v>
      </c>
      <c r="K175" s="193"/>
    </row>
    <row r="176" spans="1:11" ht="66">
      <c r="A176" s="8" t="s">
        <v>701</v>
      </c>
      <c r="B176" s="10" t="s">
        <v>4</v>
      </c>
      <c r="C176" s="8" t="s">
        <v>743</v>
      </c>
      <c r="D176" s="8" t="s">
        <v>302</v>
      </c>
      <c r="E176" s="8" t="s">
        <v>1258</v>
      </c>
      <c r="F176" s="11" t="s">
        <v>355</v>
      </c>
      <c r="G176" s="9">
        <f>G177</f>
        <v>67090</v>
      </c>
      <c r="H176" s="9">
        <f>H177</f>
        <v>67100</v>
      </c>
      <c r="I176" s="9">
        <f>I177</f>
        <v>67100</v>
      </c>
      <c r="J176" s="158">
        <f t="shared" si="24"/>
        <v>1</v>
      </c>
      <c r="K176" s="193"/>
    </row>
    <row r="177" spans="1:11" ht="26.25">
      <c r="A177" s="8" t="s">
        <v>731</v>
      </c>
      <c r="B177" s="10" t="s">
        <v>30</v>
      </c>
      <c r="C177" s="8" t="s">
        <v>743</v>
      </c>
      <c r="D177" s="8" t="s">
        <v>302</v>
      </c>
      <c r="E177" s="8" t="s">
        <v>1258</v>
      </c>
      <c r="F177" s="11" t="s">
        <v>372</v>
      </c>
      <c r="G177" s="9">
        <v>67090</v>
      </c>
      <c r="H177" s="9">
        <v>67100</v>
      </c>
      <c r="I177" s="9">
        <v>67100</v>
      </c>
      <c r="J177" s="158">
        <f t="shared" si="24"/>
        <v>1</v>
      </c>
      <c r="K177" s="193"/>
    </row>
    <row r="178" spans="1:11" ht="26.25">
      <c r="A178" s="8" t="s">
        <v>732</v>
      </c>
      <c r="B178" s="10" t="s">
        <v>1804</v>
      </c>
      <c r="C178" s="8" t="s">
        <v>743</v>
      </c>
      <c r="D178" s="8" t="s">
        <v>302</v>
      </c>
      <c r="E178" s="8" t="s">
        <v>1258</v>
      </c>
      <c r="F178" s="11" t="s">
        <v>147</v>
      </c>
      <c r="G178" s="9">
        <f t="shared" si="30"/>
        <v>500310</v>
      </c>
      <c r="H178" s="9">
        <f t="shared" si="30"/>
        <v>317700</v>
      </c>
      <c r="I178" s="9">
        <f t="shared" si="30"/>
        <v>317538.75</v>
      </c>
      <c r="J178" s="158">
        <f t="shared" si="24"/>
        <v>0.9994924457034938</v>
      </c>
      <c r="K178" s="193"/>
    </row>
    <row r="179" spans="1:11" ht="26.25">
      <c r="A179" s="8" t="s">
        <v>733</v>
      </c>
      <c r="B179" s="10" t="s">
        <v>410</v>
      </c>
      <c r="C179" s="8" t="s">
        <v>743</v>
      </c>
      <c r="D179" s="8" t="s">
        <v>302</v>
      </c>
      <c r="E179" s="8" t="s">
        <v>1258</v>
      </c>
      <c r="F179" s="11" t="s">
        <v>749</v>
      </c>
      <c r="G179" s="9">
        <v>500310</v>
      </c>
      <c r="H179" s="9">
        <v>317700</v>
      </c>
      <c r="I179" s="9">
        <v>317538.75</v>
      </c>
      <c r="J179" s="158">
        <f t="shared" si="24"/>
        <v>0.9994924457034938</v>
      </c>
      <c r="K179" s="193"/>
    </row>
    <row r="180" spans="1:11" ht="39">
      <c r="A180" s="8" t="s">
        <v>702</v>
      </c>
      <c r="B180" s="10" t="s">
        <v>144</v>
      </c>
      <c r="C180" s="8" t="s">
        <v>743</v>
      </c>
      <c r="D180" s="8" t="s">
        <v>302</v>
      </c>
      <c r="E180" s="8" t="s">
        <v>88</v>
      </c>
      <c r="F180" s="11"/>
      <c r="G180" s="9">
        <f>G181</f>
        <v>200000</v>
      </c>
      <c r="H180" s="9">
        <f>H181</f>
        <v>200000</v>
      </c>
      <c r="I180" s="9">
        <f>I181</f>
        <v>200000</v>
      </c>
      <c r="J180" s="158">
        <f t="shared" si="24"/>
        <v>1</v>
      </c>
      <c r="K180" s="193"/>
    </row>
    <row r="181" spans="1:11" ht="39">
      <c r="A181" s="8" t="s">
        <v>703</v>
      </c>
      <c r="B181" s="10" t="s">
        <v>584</v>
      </c>
      <c r="C181" s="8" t="s">
        <v>743</v>
      </c>
      <c r="D181" s="8" t="s">
        <v>302</v>
      </c>
      <c r="E181" s="8" t="s">
        <v>89</v>
      </c>
      <c r="F181" s="11"/>
      <c r="G181" s="9">
        <f>G182+G185</f>
        <v>200000</v>
      </c>
      <c r="H181" s="9">
        <f>H182+H185</f>
        <v>200000</v>
      </c>
      <c r="I181" s="9">
        <f>I182+I185</f>
        <v>200000</v>
      </c>
      <c r="J181" s="158">
        <f t="shared" si="24"/>
        <v>1</v>
      </c>
      <c r="K181" s="193"/>
    </row>
    <row r="182" spans="1:11" ht="118.5">
      <c r="A182" s="8" t="s">
        <v>704</v>
      </c>
      <c r="B182" s="10" t="s">
        <v>1767</v>
      </c>
      <c r="C182" s="8" t="s">
        <v>743</v>
      </c>
      <c r="D182" s="8" t="s">
        <v>302</v>
      </c>
      <c r="E182" s="8" t="s">
        <v>90</v>
      </c>
      <c r="F182" s="11"/>
      <c r="G182" s="9">
        <f aca="true" t="shared" si="31" ref="G182:I183">G183</f>
        <v>0</v>
      </c>
      <c r="H182" s="9">
        <f t="shared" si="31"/>
        <v>200000</v>
      </c>
      <c r="I182" s="9">
        <f t="shared" si="31"/>
        <v>200000</v>
      </c>
      <c r="J182" s="158"/>
      <c r="K182" s="193"/>
    </row>
    <row r="183" spans="1:11" ht="12.75">
      <c r="A183" s="8" t="s">
        <v>705</v>
      </c>
      <c r="B183" s="10" t="s">
        <v>33</v>
      </c>
      <c r="C183" s="8" t="s">
        <v>743</v>
      </c>
      <c r="D183" s="8" t="s">
        <v>302</v>
      </c>
      <c r="E183" s="8" t="s">
        <v>90</v>
      </c>
      <c r="F183" s="11" t="s">
        <v>32</v>
      </c>
      <c r="G183" s="9">
        <f t="shared" si="31"/>
        <v>0</v>
      </c>
      <c r="H183" s="9">
        <f t="shared" si="31"/>
        <v>200000</v>
      </c>
      <c r="I183" s="9">
        <f t="shared" si="31"/>
        <v>200000</v>
      </c>
      <c r="J183" s="158"/>
      <c r="K183" s="193"/>
    </row>
    <row r="184" spans="1:11" ht="52.5">
      <c r="A184" s="8" t="s">
        <v>706</v>
      </c>
      <c r="B184" s="10" t="s">
        <v>988</v>
      </c>
      <c r="C184" s="8" t="s">
        <v>743</v>
      </c>
      <c r="D184" s="8" t="s">
        <v>302</v>
      </c>
      <c r="E184" s="8" t="s">
        <v>90</v>
      </c>
      <c r="F184" s="11" t="s">
        <v>723</v>
      </c>
      <c r="G184" s="9">
        <v>0</v>
      </c>
      <c r="H184" s="9">
        <v>200000</v>
      </c>
      <c r="I184" s="9">
        <v>200000</v>
      </c>
      <c r="J184" s="158"/>
      <c r="K184" s="193"/>
    </row>
    <row r="185" spans="1:11" ht="92.25">
      <c r="A185" s="8" t="s">
        <v>707</v>
      </c>
      <c r="B185" s="71" t="s">
        <v>1768</v>
      </c>
      <c r="C185" s="8" t="s">
        <v>743</v>
      </c>
      <c r="D185" s="8" t="s">
        <v>302</v>
      </c>
      <c r="E185" s="8" t="s">
        <v>1063</v>
      </c>
      <c r="F185" s="8"/>
      <c r="G185" s="9">
        <f aca="true" t="shared" si="32" ref="G185:I186">G186</f>
        <v>200000</v>
      </c>
      <c r="H185" s="9">
        <f t="shared" si="32"/>
        <v>0</v>
      </c>
      <c r="I185" s="9">
        <f t="shared" si="32"/>
        <v>0</v>
      </c>
      <c r="J185" s="158"/>
      <c r="K185" s="193"/>
    </row>
    <row r="186" spans="1:11" ht="12.75">
      <c r="A186" s="8" t="s">
        <v>708</v>
      </c>
      <c r="B186" s="10" t="s">
        <v>33</v>
      </c>
      <c r="C186" s="8" t="s">
        <v>743</v>
      </c>
      <c r="D186" s="8" t="s">
        <v>302</v>
      </c>
      <c r="E186" s="8" t="s">
        <v>1063</v>
      </c>
      <c r="F186" s="8" t="s">
        <v>32</v>
      </c>
      <c r="G186" s="9">
        <f t="shared" si="32"/>
        <v>200000</v>
      </c>
      <c r="H186" s="9">
        <f t="shared" si="32"/>
        <v>0</v>
      </c>
      <c r="I186" s="9">
        <f t="shared" si="32"/>
        <v>0</v>
      </c>
      <c r="J186" s="158"/>
      <c r="K186" s="193"/>
    </row>
    <row r="187" spans="1:11" ht="52.5">
      <c r="A187" s="8" t="s">
        <v>168</v>
      </c>
      <c r="B187" s="154" t="s">
        <v>988</v>
      </c>
      <c r="C187" s="8" t="s">
        <v>743</v>
      </c>
      <c r="D187" s="8" t="s">
        <v>302</v>
      </c>
      <c r="E187" s="8" t="s">
        <v>1063</v>
      </c>
      <c r="F187" s="8" t="s">
        <v>723</v>
      </c>
      <c r="G187" s="9">
        <v>200000</v>
      </c>
      <c r="H187" s="9">
        <f>25000-25000</f>
        <v>0</v>
      </c>
      <c r="I187" s="9">
        <f>25000-25000</f>
        <v>0</v>
      </c>
      <c r="J187" s="158"/>
      <c r="K187" s="193"/>
    </row>
    <row r="188" spans="1:11" ht="12.75">
      <c r="A188" s="8" t="s">
        <v>709</v>
      </c>
      <c r="B188" s="31" t="s">
        <v>399</v>
      </c>
      <c r="C188" s="8" t="s">
        <v>743</v>
      </c>
      <c r="D188" s="8" t="s">
        <v>12</v>
      </c>
      <c r="E188" s="8"/>
      <c r="F188" s="11"/>
      <c r="G188" s="9">
        <f>G195+G189+G204</f>
        <v>6952600</v>
      </c>
      <c r="H188" s="9">
        <f>H195+H189+H204</f>
        <v>13723954.69</v>
      </c>
      <c r="I188" s="9">
        <f>I195+I189+I204</f>
        <v>10143654.69</v>
      </c>
      <c r="J188" s="158">
        <f t="shared" si="24"/>
        <v>0.73912038615161</v>
      </c>
      <c r="K188" s="193"/>
    </row>
    <row r="189" spans="1:11" ht="12.75">
      <c r="A189" s="8" t="s">
        <v>710</v>
      </c>
      <c r="B189" s="31" t="s">
        <v>870</v>
      </c>
      <c r="C189" s="8" t="s">
        <v>743</v>
      </c>
      <c r="D189" s="8" t="s">
        <v>871</v>
      </c>
      <c r="E189" s="8"/>
      <c r="F189" s="11"/>
      <c r="G189" s="9">
        <f aca="true" t="shared" si="33" ref="G189:I193">G190</f>
        <v>62000</v>
      </c>
      <c r="H189" s="9">
        <f t="shared" si="33"/>
        <v>73534.69</v>
      </c>
      <c r="I189" s="9">
        <f t="shared" si="33"/>
        <v>73534.69</v>
      </c>
      <c r="J189" s="158">
        <f t="shared" si="24"/>
        <v>1</v>
      </c>
      <c r="K189" s="193"/>
    </row>
    <row r="190" spans="1:11" ht="26.25">
      <c r="A190" s="8" t="s">
        <v>711</v>
      </c>
      <c r="B190" s="31" t="s">
        <v>461</v>
      </c>
      <c r="C190" s="8" t="s">
        <v>743</v>
      </c>
      <c r="D190" s="8" t="s">
        <v>871</v>
      </c>
      <c r="E190" s="8" t="s">
        <v>91</v>
      </c>
      <c r="F190" s="11"/>
      <c r="G190" s="9">
        <f t="shared" si="33"/>
        <v>62000</v>
      </c>
      <c r="H190" s="9">
        <f t="shared" si="33"/>
        <v>73534.69</v>
      </c>
      <c r="I190" s="9">
        <f t="shared" si="33"/>
        <v>73534.69</v>
      </c>
      <c r="J190" s="158">
        <f t="shared" si="24"/>
        <v>1</v>
      </c>
      <c r="K190" s="193"/>
    </row>
    <row r="191" spans="1:11" ht="39">
      <c r="A191" s="8" t="s">
        <v>712</v>
      </c>
      <c r="B191" s="31" t="s">
        <v>6</v>
      </c>
      <c r="C191" s="8" t="s">
        <v>743</v>
      </c>
      <c r="D191" s="8" t="s">
        <v>871</v>
      </c>
      <c r="E191" s="8" t="s">
        <v>92</v>
      </c>
      <c r="F191" s="11"/>
      <c r="G191" s="9">
        <f t="shared" si="33"/>
        <v>62000</v>
      </c>
      <c r="H191" s="9">
        <f t="shared" si="33"/>
        <v>73534.69</v>
      </c>
      <c r="I191" s="9">
        <f t="shared" si="33"/>
        <v>73534.69</v>
      </c>
      <c r="J191" s="158">
        <f t="shared" si="24"/>
        <v>1</v>
      </c>
      <c r="K191" s="193"/>
    </row>
    <row r="192" spans="1:11" ht="78.75">
      <c r="A192" s="8" t="s">
        <v>713</v>
      </c>
      <c r="B192" s="71" t="s">
        <v>872</v>
      </c>
      <c r="C192" s="8" t="s">
        <v>743</v>
      </c>
      <c r="D192" s="8" t="s">
        <v>871</v>
      </c>
      <c r="E192" s="8" t="s">
        <v>873</v>
      </c>
      <c r="F192" s="11"/>
      <c r="G192" s="9">
        <f t="shared" si="33"/>
        <v>62000</v>
      </c>
      <c r="H192" s="9">
        <f t="shared" si="33"/>
        <v>73534.69</v>
      </c>
      <c r="I192" s="9">
        <f t="shared" si="33"/>
        <v>73534.69</v>
      </c>
      <c r="J192" s="158">
        <f t="shared" si="24"/>
        <v>1</v>
      </c>
      <c r="K192" s="193"/>
    </row>
    <row r="193" spans="1:11" ht="26.25">
      <c r="A193" s="8" t="s">
        <v>714</v>
      </c>
      <c r="B193" s="10" t="s">
        <v>1804</v>
      </c>
      <c r="C193" s="8" t="s">
        <v>743</v>
      </c>
      <c r="D193" s="8" t="s">
        <v>871</v>
      </c>
      <c r="E193" s="8" t="s">
        <v>873</v>
      </c>
      <c r="F193" s="11" t="s">
        <v>147</v>
      </c>
      <c r="G193" s="9">
        <f t="shared" si="33"/>
        <v>62000</v>
      </c>
      <c r="H193" s="9">
        <f t="shared" si="33"/>
        <v>73534.69</v>
      </c>
      <c r="I193" s="9">
        <f t="shared" si="33"/>
        <v>73534.69</v>
      </c>
      <c r="J193" s="158">
        <f t="shared" si="24"/>
        <v>1</v>
      </c>
      <c r="K193" s="193"/>
    </row>
    <row r="194" spans="1:11" ht="26.25">
      <c r="A194" s="8" t="s">
        <v>715</v>
      </c>
      <c r="B194" s="10" t="s">
        <v>410</v>
      </c>
      <c r="C194" s="8" t="s">
        <v>743</v>
      </c>
      <c r="D194" s="8" t="s">
        <v>871</v>
      </c>
      <c r="E194" s="8" t="s">
        <v>873</v>
      </c>
      <c r="F194" s="11" t="s">
        <v>749</v>
      </c>
      <c r="G194" s="9">
        <v>62000</v>
      </c>
      <c r="H194" s="9">
        <v>73534.69</v>
      </c>
      <c r="I194" s="9">
        <v>73534.69</v>
      </c>
      <c r="J194" s="158">
        <f t="shared" si="24"/>
        <v>1</v>
      </c>
      <c r="K194" s="193"/>
    </row>
    <row r="195" spans="1:11" ht="12.75">
      <c r="A195" s="8" t="s">
        <v>716</v>
      </c>
      <c r="B195" s="31" t="s">
        <v>600</v>
      </c>
      <c r="C195" s="8" t="s">
        <v>743</v>
      </c>
      <c r="D195" s="8" t="s">
        <v>614</v>
      </c>
      <c r="E195" s="8"/>
      <c r="F195" s="11"/>
      <c r="G195" s="9">
        <f>G196</f>
        <v>6890600</v>
      </c>
      <c r="H195" s="9">
        <f aca="true" t="shared" si="34" ref="G195:I196">H196</f>
        <v>10605720</v>
      </c>
      <c r="I195" s="9">
        <f t="shared" si="34"/>
        <v>10070120</v>
      </c>
      <c r="J195" s="158">
        <f t="shared" si="24"/>
        <v>0.9494989496234107</v>
      </c>
      <c r="K195" s="193"/>
    </row>
    <row r="196" spans="1:11" ht="26.25">
      <c r="A196" s="8" t="s">
        <v>717</v>
      </c>
      <c r="B196" s="31" t="s">
        <v>461</v>
      </c>
      <c r="C196" s="8" t="s">
        <v>743</v>
      </c>
      <c r="D196" s="8" t="s">
        <v>614</v>
      </c>
      <c r="E196" s="8" t="s">
        <v>91</v>
      </c>
      <c r="F196" s="11"/>
      <c r="G196" s="9">
        <f t="shared" si="34"/>
        <v>6890600</v>
      </c>
      <c r="H196" s="9">
        <f t="shared" si="34"/>
        <v>10605720</v>
      </c>
      <c r="I196" s="9">
        <f t="shared" si="34"/>
        <v>10070120</v>
      </c>
      <c r="J196" s="158">
        <f t="shared" si="24"/>
        <v>0.9494989496234107</v>
      </c>
      <c r="K196" s="193"/>
    </row>
    <row r="197" spans="1:11" ht="39">
      <c r="A197" s="8" t="s">
        <v>718</v>
      </c>
      <c r="B197" s="31" t="s">
        <v>6</v>
      </c>
      <c r="C197" s="8" t="s">
        <v>743</v>
      </c>
      <c r="D197" s="8" t="s">
        <v>614</v>
      </c>
      <c r="E197" s="8" t="s">
        <v>92</v>
      </c>
      <c r="F197" s="11"/>
      <c r="G197" s="9">
        <f>G198+G201</f>
        <v>6890600</v>
      </c>
      <c r="H197" s="9">
        <f>H198+H201</f>
        <v>10605720</v>
      </c>
      <c r="I197" s="9">
        <f>I198+I201</f>
        <v>10070120</v>
      </c>
      <c r="J197" s="158">
        <f aca="true" t="shared" si="35" ref="J197:J249">I197/H197</f>
        <v>0.9494989496234107</v>
      </c>
      <c r="K197" s="193"/>
    </row>
    <row r="198" spans="1:11" ht="92.25">
      <c r="A198" s="8" t="s">
        <v>719</v>
      </c>
      <c r="B198" s="71" t="s">
        <v>604</v>
      </c>
      <c r="C198" s="8" t="s">
        <v>743</v>
      </c>
      <c r="D198" s="8" t="s">
        <v>614</v>
      </c>
      <c r="E198" s="8" t="s">
        <v>605</v>
      </c>
      <c r="F198" s="11"/>
      <c r="G198" s="9">
        <f aca="true" t="shared" si="36" ref="G198:I208">G199</f>
        <v>6890600</v>
      </c>
      <c r="H198" s="9">
        <f t="shared" si="36"/>
        <v>7964000</v>
      </c>
      <c r="I198" s="9">
        <f t="shared" si="36"/>
        <v>7557400</v>
      </c>
      <c r="J198" s="158">
        <f t="shared" si="35"/>
        <v>0.9489452536413863</v>
      </c>
      <c r="K198" s="193"/>
    </row>
    <row r="199" spans="1:11" ht="12.75">
      <c r="A199" s="8" t="s">
        <v>720</v>
      </c>
      <c r="B199" s="10" t="s">
        <v>33</v>
      </c>
      <c r="C199" s="8" t="s">
        <v>743</v>
      </c>
      <c r="D199" s="8" t="s">
        <v>614</v>
      </c>
      <c r="E199" s="8" t="s">
        <v>605</v>
      </c>
      <c r="F199" s="11" t="s">
        <v>32</v>
      </c>
      <c r="G199" s="9">
        <f t="shared" si="36"/>
        <v>6890600</v>
      </c>
      <c r="H199" s="9">
        <f t="shared" si="36"/>
        <v>7964000</v>
      </c>
      <c r="I199" s="9">
        <f t="shared" si="36"/>
        <v>7557400</v>
      </c>
      <c r="J199" s="158">
        <f t="shared" si="35"/>
        <v>0.9489452536413863</v>
      </c>
      <c r="K199" s="193"/>
    </row>
    <row r="200" spans="1:11" ht="52.5">
      <c r="A200" s="8" t="s">
        <v>721</v>
      </c>
      <c r="B200" s="154" t="s">
        <v>988</v>
      </c>
      <c r="C200" s="8" t="s">
        <v>743</v>
      </c>
      <c r="D200" s="8" t="s">
        <v>614</v>
      </c>
      <c r="E200" s="8" t="s">
        <v>605</v>
      </c>
      <c r="F200" s="11" t="s">
        <v>723</v>
      </c>
      <c r="G200" s="9">
        <v>6890600</v>
      </c>
      <c r="H200" s="9">
        <v>7964000</v>
      </c>
      <c r="I200" s="9">
        <v>7557400</v>
      </c>
      <c r="J200" s="158">
        <f t="shared" si="35"/>
        <v>0.9489452536413863</v>
      </c>
      <c r="K200" s="193"/>
    </row>
    <row r="201" spans="1:11" ht="198">
      <c r="A201" s="8" t="s">
        <v>722</v>
      </c>
      <c r="B201" s="196" t="s">
        <v>1770</v>
      </c>
      <c r="C201" s="8" t="s">
        <v>743</v>
      </c>
      <c r="D201" s="8" t="s">
        <v>614</v>
      </c>
      <c r="E201" s="8" t="s">
        <v>1432</v>
      </c>
      <c r="F201" s="11"/>
      <c r="G201" s="9">
        <f t="shared" si="36"/>
        <v>0</v>
      </c>
      <c r="H201" s="9">
        <f t="shared" si="36"/>
        <v>2641720</v>
      </c>
      <c r="I201" s="9">
        <f t="shared" si="36"/>
        <v>2512720</v>
      </c>
      <c r="J201" s="158">
        <f aca="true" t="shared" si="37" ref="J201:J209">I201/H201</f>
        <v>0.951168178308072</v>
      </c>
      <c r="K201" s="193"/>
    </row>
    <row r="202" spans="1:11" ht="26.25">
      <c r="A202" s="8" t="s">
        <v>522</v>
      </c>
      <c r="B202" s="10" t="s">
        <v>1804</v>
      </c>
      <c r="C202" s="8" t="s">
        <v>743</v>
      </c>
      <c r="D202" s="8" t="s">
        <v>614</v>
      </c>
      <c r="E202" s="8" t="s">
        <v>1432</v>
      </c>
      <c r="F202" s="11" t="s">
        <v>147</v>
      </c>
      <c r="G202" s="9">
        <f t="shared" si="36"/>
        <v>0</v>
      </c>
      <c r="H202" s="9">
        <f t="shared" si="36"/>
        <v>2641720</v>
      </c>
      <c r="I202" s="9">
        <f t="shared" si="36"/>
        <v>2512720</v>
      </c>
      <c r="J202" s="158">
        <f t="shared" si="37"/>
        <v>0.951168178308072</v>
      </c>
      <c r="K202" s="193"/>
    </row>
    <row r="203" spans="1:11" ht="26.25">
      <c r="A203" s="8" t="s">
        <v>523</v>
      </c>
      <c r="B203" s="154" t="s">
        <v>1771</v>
      </c>
      <c r="C203" s="8" t="s">
        <v>743</v>
      </c>
      <c r="D203" s="8" t="s">
        <v>614</v>
      </c>
      <c r="E203" s="8" t="s">
        <v>1432</v>
      </c>
      <c r="F203" s="11" t="s">
        <v>749</v>
      </c>
      <c r="G203" s="9">
        <v>0</v>
      </c>
      <c r="H203" s="9">
        <v>2641720</v>
      </c>
      <c r="I203" s="9">
        <v>2512720</v>
      </c>
      <c r="J203" s="158">
        <f t="shared" si="37"/>
        <v>0.951168178308072</v>
      </c>
      <c r="K203" s="193"/>
    </row>
    <row r="204" spans="1:11" ht="26.25">
      <c r="A204" s="8" t="s">
        <v>524</v>
      </c>
      <c r="B204" s="154" t="s">
        <v>1434</v>
      </c>
      <c r="C204" s="8" t="s">
        <v>743</v>
      </c>
      <c r="D204" s="8" t="s">
        <v>1431</v>
      </c>
      <c r="E204" s="8"/>
      <c r="F204" s="11"/>
      <c r="G204" s="9">
        <f>G205</f>
        <v>0</v>
      </c>
      <c r="H204" s="9">
        <f aca="true" t="shared" si="38" ref="H204:I206">H205</f>
        <v>3044700</v>
      </c>
      <c r="I204" s="9">
        <f t="shared" si="38"/>
        <v>0</v>
      </c>
      <c r="J204" s="158"/>
      <c r="K204" s="193"/>
    </row>
    <row r="205" spans="1:11" ht="26.25">
      <c r="A205" s="8" t="s">
        <v>525</v>
      </c>
      <c r="B205" s="154" t="s">
        <v>461</v>
      </c>
      <c r="C205" s="8" t="s">
        <v>743</v>
      </c>
      <c r="D205" s="8" t="s">
        <v>1431</v>
      </c>
      <c r="E205" s="8" t="s">
        <v>91</v>
      </c>
      <c r="F205" s="11"/>
      <c r="G205" s="9">
        <f>G206</f>
        <v>0</v>
      </c>
      <c r="H205" s="9">
        <f t="shared" si="38"/>
        <v>3044700</v>
      </c>
      <c r="I205" s="9">
        <f t="shared" si="38"/>
        <v>0</v>
      </c>
      <c r="J205" s="158"/>
      <c r="K205" s="193"/>
    </row>
    <row r="206" spans="1:11" ht="39">
      <c r="A206" s="8" t="s">
        <v>526</v>
      </c>
      <c r="B206" s="154" t="s">
        <v>6</v>
      </c>
      <c r="C206" s="8" t="s">
        <v>743</v>
      </c>
      <c r="D206" s="8" t="s">
        <v>1431</v>
      </c>
      <c r="E206" s="8" t="s">
        <v>92</v>
      </c>
      <c r="F206" s="11"/>
      <c r="G206" s="9">
        <f>G207</f>
        <v>0</v>
      </c>
      <c r="H206" s="9">
        <f t="shared" si="38"/>
        <v>3044700</v>
      </c>
      <c r="I206" s="9">
        <f t="shared" si="38"/>
        <v>0</v>
      </c>
      <c r="J206" s="158"/>
      <c r="K206" s="193"/>
    </row>
    <row r="207" spans="1:11" ht="105">
      <c r="A207" s="8" t="s">
        <v>527</v>
      </c>
      <c r="B207" s="71" t="s">
        <v>1772</v>
      </c>
      <c r="C207" s="8" t="s">
        <v>743</v>
      </c>
      <c r="D207" s="8" t="s">
        <v>1431</v>
      </c>
      <c r="E207" s="8" t="s">
        <v>1769</v>
      </c>
      <c r="F207" s="11"/>
      <c r="G207" s="9">
        <f t="shared" si="36"/>
        <v>0</v>
      </c>
      <c r="H207" s="9">
        <f t="shared" si="36"/>
        <v>3044700</v>
      </c>
      <c r="I207" s="9">
        <f t="shared" si="36"/>
        <v>0</v>
      </c>
      <c r="J207" s="158">
        <f t="shared" si="37"/>
        <v>0</v>
      </c>
      <c r="K207" s="193"/>
    </row>
    <row r="208" spans="1:11" ht="26.25">
      <c r="A208" s="8" t="s">
        <v>528</v>
      </c>
      <c r="B208" s="10" t="s">
        <v>901</v>
      </c>
      <c r="C208" s="8" t="s">
        <v>743</v>
      </c>
      <c r="D208" s="8" t="s">
        <v>1431</v>
      </c>
      <c r="E208" s="8" t="s">
        <v>1769</v>
      </c>
      <c r="F208" s="11" t="s">
        <v>598</v>
      </c>
      <c r="G208" s="9">
        <f t="shared" si="36"/>
        <v>0</v>
      </c>
      <c r="H208" s="9">
        <f t="shared" si="36"/>
        <v>3044700</v>
      </c>
      <c r="I208" s="9">
        <f t="shared" si="36"/>
        <v>0</v>
      </c>
      <c r="J208" s="158">
        <f t="shared" si="37"/>
        <v>0</v>
      </c>
      <c r="K208" s="193"/>
    </row>
    <row r="209" spans="1:11" ht="12.75">
      <c r="A209" s="8" t="s">
        <v>147</v>
      </c>
      <c r="B209" s="154" t="s">
        <v>869</v>
      </c>
      <c r="C209" s="8" t="s">
        <v>743</v>
      </c>
      <c r="D209" s="8" t="s">
        <v>1431</v>
      </c>
      <c r="E209" s="8" t="s">
        <v>1769</v>
      </c>
      <c r="F209" s="11" t="s">
        <v>599</v>
      </c>
      <c r="G209" s="9">
        <v>0</v>
      </c>
      <c r="H209" s="9">
        <v>3044700</v>
      </c>
      <c r="I209" s="9">
        <v>0</v>
      </c>
      <c r="J209" s="158">
        <f t="shared" si="37"/>
        <v>0</v>
      </c>
      <c r="K209" s="193"/>
    </row>
    <row r="210" spans="1:11" ht="12.75">
      <c r="A210" s="8" t="s">
        <v>529</v>
      </c>
      <c r="B210" s="31" t="s">
        <v>327</v>
      </c>
      <c r="C210" s="8" t="s">
        <v>743</v>
      </c>
      <c r="D210" s="8" t="s">
        <v>16</v>
      </c>
      <c r="E210" s="8"/>
      <c r="F210" s="11"/>
      <c r="G210" s="9">
        <f>G211+G220</f>
        <v>3028070</v>
      </c>
      <c r="H210" s="9">
        <f>H211+H220</f>
        <v>2973018.79</v>
      </c>
      <c r="I210" s="9">
        <f>I211+I220</f>
        <v>2903920.69</v>
      </c>
      <c r="J210" s="158">
        <f t="shared" si="35"/>
        <v>0.9767582700007086</v>
      </c>
      <c r="K210" s="193"/>
    </row>
    <row r="211" spans="1:11" ht="12.75">
      <c r="A211" s="8" t="s">
        <v>530</v>
      </c>
      <c r="B211" s="75" t="s">
        <v>293</v>
      </c>
      <c r="C211" s="8" t="s">
        <v>743</v>
      </c>
      <c r="D211" s="70" t="s">
        <v>308</v>
      </c>
      <c r="E211" s="70"/>
      <c r="F211" s="70"/>
      <c r="G211" s="76">
        <f aca="true" t="shared" si="39" ref="G211:I212">G212</f>
        <v>2293370</v>
      </c>
      <c r="H211" s="76">
        <f t="shared" si="39"/>
        <v>2238318.79</v>
      </c>
      <c r="I211" s="76">
        <f t="shared" si="39"/>
        <v>2238318.79</v>
      </c>
      <c r="J211" s="158">
        <f t="shared" si="35"/>
        <v>1</v>
      </c>
      <c r="K211" s="193"/>
    </row>
    <row r="212" spans="1:11" ht="26.25">
      <c r="A212" s="8" t="s">
        <v>531</v>
      </c>
      <c r="B212" s="7" t="s">
        <v>27</v>
      </c>
      <c r="C212" s="8" t="s">
        <v>743</v>
      </c>
      <c r="D212" s="70" t="s">
        <v>308</v>
      </c>
      <c r="E212" s="8" t="s">
        <v>66</v>
      </c>
      <c r="F212" s="70"/>
      <c r="G212" s="76">
        <f t="shared" si="39"/>
        <v>2293370</v>
      </c>
      <c r="H212" s="76">
        <f t="shared" si="39"/>
        <v>2238318.79</v>
      </c>
      <c r="I212" s="76">
        <f t="shared" si="39"/>
        <v>2238318.79</v>
      </c>
      <c r="J212" s="158">
        <f t="shared" si="35"/>
        <v>1</v>
      </c>
      <c r="K212" s="193"/>
    </row>
    <row r="213" spans="1:11" ht="12.75">
      <c r="A213" s="8" t="s">
        <v>532</v>
      </c>
      <c r="B213" s="10" t="s">
        <v>786</v>
      </c>
      <c r="C213" s="8" t="s">
        <v>757</v>
      </c>
      <c r="D213" s="70" t="s">
        <v>308</v>
      </c>
      <c r="E213" s="8" t="s">
        <v>67</v>
      </c>
      <c r="F213" s="70"/>
      <c r="G213" s="76">
        <f>G214+G217</f>
        <v>2293370</v>
      </c>
      <c r="H213" s="76">
        <f>H214+H217</f>
        <v>2238318.79</v>
      </c>
      <c r="I213" s="76">
        <f>I214+I217</f>
        <v>2238318.79</v>
      </c>
      <c r="J213" s="158">
        <f t="shared" si="35"/>
        <v>1</v>
      </c>
      <c r="K213" s="193"/>
    </row>
    <row r="214" spans="1:11" ht="78.75">
      <c r="A214" s="8" t="s">
        <v>533</v>
      </c>
      <c r="B214" s="69" t="s">
        <v>1236</v>
      </c>
      <c r="C214" s="8" t="s">
        <v>743</v>
      </c>
      <c r="D214" s="70" t="s">
        <v>308</v>
      </c>
      <c r="E214" s="70" t="s">
        <v>1238</v>
      </c>
      <c r="F214" s="70"/>
      <c r="G214" s="76">
        <f aca="true" t="shared" si="40" ref="G214:I215">G215</f>
        <v>1468466</v>
      </c>
      <c r="H214" s="76">
        <f t="shared" si="40"/>
        <v>1478702.67</v>
      </c>
      <c r="I214" s="76">
        <f t="shared" si="40"/>
        <v>1478702.67</v>
      </c>
      <c r="J214" s="158">
        <f t="shared" si="35"/>
        <v>1</v>
      </c>
      <c r="K214" s="193"/>
    </row>
    <row r="215" spans="1:11" ht="12.75">
      <c r="A215" s="8" t="s">
        <v>534</v>
      </c>
      <c r="B215" s="10" t="s">
        <v>38</v>
      </c>
      <c r="C215" s="8" t="s">
        <v>743</v>
      </c>
      <c r="D215" s="70" t="s">
        <v>308</v>
      </c>
      <c r="E215" s="70" t="s">
        <v>1238</v>
      </c>
      <c r="F215" s="70" t="s">
        <v>160</v>
      </c>
      <c r="G215" s="76">
        <f t="shared" si="40"/>
        <v>1468466</v>
      </c>
      <c r="H215" s="76">
        <f t="shared" si="40"/>
        <v>1478702.67</v>
      </c>
      <c r="I215" s="76">
        <f t="shared" si="40"/>
        <v>1478702.67</v>
      </c>
      <c r="J215" s="158">
        <f t="shared" si="35"/>
        <v>1</v>
      </c>
      <c r="K215" s="193"/>
    </row>
    <row r="216" spans="1:11" ht="26.25">
      <c r="A216" s="8" t="s">
        <v>535</v>
      </c>
      <c r="B216" s="10" t="s">
        <v>39</v>
      </c>
      <c r="C216" s="8" t="s">
        <v>743</v>
      </c>
      <c r="D216" s="70" t="s">
        <v>308</v>
      </c>
      <c r="E216" s="70" t="s">
        <v>1238</v>
      </c>
      <c r="F216" s="70" t="s">
        <v>666</v>
      </c>
      <c r="G216" s="76">
        <v>1468466</v>
      </c>
      <c r="H216" s="76">
        <v>1478702.67</v>
      </c>
      <c r="I216" s="76">
        <v>1478702.67</v>
      </c>
      <c r="J216" s="158">
        <f t="shared" si="35"/>
        <v>1</v>
      </c>
      <c r="K216" s="193"/>
    </row>
    <row r="217" spans="1:11" ht="171">
      <c r="A217" s="8" t="s">
        <v>536</v>
      </c>
      <c r="B217" s="10" t="s">
        <v>1237</v>
      </c>
      <c r="C217" s="8" t="s">
        <v>743</v>
      </c>
      <c r="D217" s="70" t="s">
        <v>308</v>
      </c>
      <c r="E217" s="70" t="s">
        <v>1239</v>
      </c>
      <c r="F217" s="70"/>
      <c r="G217" s="76">
        <f aca="true" t="shared" si="41" ref="G217:I218">G218</f>
        <v>824904</v>
      </c>
      <c r="H217" s="76">
        <f t="shared" si="41"/>
        <v>759616.12</v>
      </c>
      <c r="I217" s="76">
        <f t="shared" si="41"/>
        <v>759616.12</v>
      </c>
      <c r="J217" s="158">
        <f t="shared" si="35"/>
        <v>1</v>
      </c>
      <c r="K217" s="193"/>
    </row>
    <row r="218" spans="1:11" ht="12.75">
      <c r="A218" s="8" t="s">
        <v>537</v>
      </c>
      <c r="B218" s="10" t="s">
        <v>38</v>
      </c>
      <c r="C218" s="8" t="s">
        <v>743</v>
      </c>
      <c r="D218" s="70" t="s">
        <v>308</v>
      </c>
      <c r="E218" s="70" t="s">
        <v>1239</v>
      </c>
      <c r="F218" s="70" t="s">
        <v>160</v>
      </c>
      <c r="G218" s="76">
        <f t="shared" si="41"/>
        <v>824904</v>
      </c>
      <c r="H218" s="76">
        <f t="shared" si="41"/>
        <v>759616.12</v>
      </c>
      <c r="I218" s="76">
        <f t="shared" si="41"/>
        <v>759616.12</v>
      </c>
      <c r="J218" s="158">
        <f t="shared" si="35"/>
        <v>1</v>
      </c>
      <c r="K218" s="193"/>
    </row>
    <row r="219" spans="1:11" ht="26.25">
      <c r="A219" s="8" t="s">
        <v>538</v>
      </c>
      <c r="B219" s="10" t="s">
        <v>39</v>
      </c>
      <c r="C219" s="8" t="s">
        <v>743</v>
      </c>
      <c r="D219" s="70" t="s">
        <v>308</v>
      </c>
      <c r="E219" s="70" t="s">
        <v>1239</v>
      </c>
      <c r="F219" s="70" t="s">
        <v>666</v>
      </c>
      <c r="G219" s="76">
        <v>824904</v>
      </c>
      <c r="H219" s="76">
        <v>759616.12</v>
      </c>
      <c r="I219" s="76">
        <v>759616.12</v>
      </c>
      <c r="J219" s="158">
        <f t="shared" si="35"/>
        <v>1</v>
      </c>
      <c r="K219" s="193"/>
    </row>
    <row r="220" spans="1:11" ht="12.75">
      <c r="A220" s="8" t="s">
        <v>539</v>
      </c>
      <c r="B220" s="75" t="s">
        <v>383</v>
      </c>
      <c r="C220" s="8" t="s">
        <v>743</v>
      </c>
      <c r="D220" s="70" t="s">
        <v>8</v>
      </c>
      <c r="E220" s="70"/>
      <c r="F220" s="70"/>
      <c r="G220" s="76">
        <f aca="true" t="shared" si="42" ref="G220:I222">G221</f>
        <v>734700</v>
      </c>
      <c r="H220" s="76">
        <f t="shared" si="42"/>
        <v>734700</v>
      </c>
      <c r="I220" s="76">
        <f t="shared" si="42"/>
        <v>665601.9</v>
      </c>
      <c r="J220" s="158">
        <f t="shared" si="35"/>
        <v>0.9059505920783993</v>
      </c>
      <c r="K220" s="193"/>
    </row>
    <row r="221" spans="1:11" ht="26.25">
      <c r="A221" s="8" t="s">
        <v>540</v>
      </c>
      <c r="B221" s="7" t="s">
        <v>27</v>
      </c>
      <c r="C221" s="8" t="s">
        <v>743</v>
      </c>
      <c r="D221" s="70" t="s">
        <v>8</v>
      </c>
      <c r="E221" s="8" t="s">
        <v>66</v>
      </c>
      <c r="F221" s="70"/>
      <c r="G221" s="76">
        <f t="shared" si="42"/>
        <v>734700</v>
      </c>
      <c r="H221" s="76">
        <f t="shared" si="42"/>
        <v>734700</v>
      </c>
      <c r="I221" s="76">
        <f t="shared" si="42"/>
        <v>665601.9</v>
      </c>
      <c r="J221" s="158">
        <f t="shared" si="35"/>
        <v>0.9059505920783993</v>
      </c>
      <c r="K221" s="193"/>
    </row>
    <row r="222" spans="1:11" ht="12.75">
      <c r="A222" s="8" t="s">
        <v>541</v>
      </c>
      <c r="B222" s="10" t="s">
        <v>786</v>
      </c>
      <c r="C222" s="8" t="s">
        <v>743</v>
      </c>
      <c r="D222" s="70" t="s">
        <v>8</v>
      </c>
      <c r="E222" s="8" t="s">
        <v>67</v>
      </c>
      <c r="F222" s="70"/>
      <c r="G222" s="76">
        <f>G223</f>
        <v>734700</v>
      </c>
      <c r="H222" s="76">
        <f t="shared" si="42"/>
        <v>734700</v>
      </c>
      <c r="I222" s="76">
        <f t="shared" si="42"/>
        <v>665601.9</v>
      </c>
      <c r="J222" s="158">
        <f t="shared" si="35"/>
        <v>0.9059505920783993</v>
      </c>
      <c r="K222" s="193"/>
    </row>
    <row r="223" spans="1:11" ht="78.75">
      <c r="A223" s="8" t="s">
        <v>542</v>
      </c>
      <c r="B223" s="71" t="s">
        <v>1241</v>
      </c>
      <c r="C223" s="8" t="s">
        <v>743</v>
      </c>
      <c r="D223" s="70" t="s">
        <v>8</v>
      </c>
      <c r="E223" s="70" t="s">
        <v>1240</v>
      </c>
      <c r="F223" s="70"/>
      <c r="G223" s="76">
        <f>G224+G226</f>
        <v>734700</v>
      </c>
      <c r="H223" s="76">
        <f>H224+H226</f>
        <v>734700</v>
      </c>
      <c r="I223" s="76">
        <f>I224+I226</f>
        <v>665601.9</v>
      </c>
      <c r="J223" s="158">
        <f t="shared" si="35"/>
        <v>0.9059505920783993</v>
      </c>
      <c r="K223" s="193"/>
    </row>
    <row r="224" spans="1:11" ht="66">
      <c r="A224" s="8" t="s">
        <v>543</v>
      </c>
      <c r="B224" s="10" t="s">
        <v>4</v>
      </c>
      <c r="C224" s="8" t="s">
        <v>743</v>
      </c>
      <c r="D224" s="70" t="s">
        <v>8</v>
      </c>
      <c r="E224" s="70" t="s">
        <v>1240</v>
      </c>
      <c r="F224" s="8" t="s">
        <v>355</v>
      </c>
      <c r="G224" s="76">
        <f>G225</f>
        <v>670900</v>
      </c>
      <c r="H224" s="76">
        <f>H225</f>
        <v>670900</v>
      </c>
      <c r="I224" s="76">
        <f>I225</f>
        <v>601801.9</v>
      </c>
      <c r="J224" s="158">
        <f t="shared" si="35"/>
        <v>0.8970068564614697</v>
      </c>
      <c r="K224" s="193"/>
    </row>
    <row r="225" spans="1:12" ht="26.25">
      <c r="A225" s="8" t="s">
        <v>544</v>
      </c>
      <c r="B225" s="10" t="s">
        <v>30</v>
      </c>
      <c r="C225" s="8" t="s">
        <v>743</v>
      </c>
      <c r="D225" s="70" t="s">
        <v>8</v>
      </c>
      <c r="E225" s="70" t="s">
        <v>1240</v>
      </c>
      <c r="F225" s="8" t="s">
        <v>372</v>
      </c>
      <c r="G225" s="76">
        <v>670900</v>
      </c>
      <c r="H225" s="76">
        <v>670900</v>
      </c>
      <c r="I225" s="76">
        <v>601801.9</v>
      </c>
      <c r="J225" s="158">
        <f t="shared" si="35"/>
        <v>0.8970068564614697</v>
      </c>
      <c r="K225" s="193"/>
      <c r="L225" s="189"/>
    </row>
    <row r="226" spans="1:11" ht="26.25">
      <c r="A226" s="8" t="s">
        <v>545</v>
      </c>
      <c r="B226" s="10" t="s">
        <v>1804</v>
      </c>
      <c r="C226" s="8" t="s">
        <v>743</v>
      </c>
      <c r="D226" s="70" t="s">
        <v>8</v>
      </c>
      <c r="E226" s="70" t="s">
        <v>1240</v>
      </c>
      <c r="F226" s="70" t="s">
        <v>147</v>
      </c>
      <c r="G226" s="76">
        <f>G227</f>
        <v>63800</v>
      </c>
      <c r="H226" s="76">
        <f>H227</f>
        <v>63800</v>
      </c>
      <c r="I226" s="76">
        <f>I227</f>
        <v>63800</v>
      </c>
      <c r="J226" s="158">
        <f t="shared" si="35"/>
        <v>1</v>
      </c>
      <c r="K226" s="193"/>
    </row>
    <row r="227" spans="1:11" ht="26.25">
      <c r="A227" s="8" t="s">
        <v>546</v>
      </c>
      <c r="B227" s="10" t="s">
        <v>410</v>
      </c>
      <c r="C227" s="8" t="s">
        <v>743</v>
      </c>
      <c r="D227" s="70" t="s">
        <v>8</v>
      </c>
      <c r="E227" s="70" t="s">
        <v>1240</v>
      </c>
      <c r="F227" s="70" t="s">
        <v>749</v>
      </c>
      <c r="G227" s="76">
        <v>63800</v>
      </c>
      <c r="H227" s="76">
        <v>63800</v>
      </c>
      <c r="I227" s="76">
        <v>63800</v>
      </c>
      <c r="J227" s="158">
        <f t="shared" si="35"/>
        <v>1</v>
      </c>
      <c r="K227" s="193"/>
    </row>
    <row r="228" spans="1:11" ht="26.25">
      <c r="A228" s="8" t="s">
        <v>547</v>
      </c>
      <c r="B228" s="31" t="s">
        <v>43</v>
      </c>
      <c r="C228" s="8" t="s">
        <v>329</v>
      </c>
      <c r="D228" s="8"/>
      <c r="E228" s="152"/>
      <c r="F228" s="8"/>
      <c r="G228" s="9">
        <f>G229+G273+G334</f>
        <v>93069683</v>
      </c>
      <c r="H228" s="9">
        <f>H229+H273+H334</f>
        <v>129858838.69</v>
      </c>
      <c r="I228" s="9">
        <f>I229+I273+I334</f>
        <v>129768063.84</v>
      </c>
      <c r="J228" s="158">
        <f t="shared" si="35"/>
        <v>0.9993009728801234</v>
      </c>
      <c r="K228" s="193"/>
    </row>
    <row r="229" spans="1:11" ht="12.75">
      <c r="A229" s="8" t="s">
        <v>548</v>
      </c>
      <c r="B229" s="31" t="s">
        <v>484</v>
      </c>
      <c r="C229" s="8" t="s">
        <v>329</v>
      </c>
      <c r="D229" s="8" t="s">
        <v>13</v>
      </c>
      <c r="E229" s="8"/>
      <c r="F229" s="8"/>
      <c r="G229" s="9">
        <f>G230+G236</f>
        <v>8025000</v>
      </c>
      <c r="H229" s="9">
        <f>H230+H236</f>
        <v>17752945.14</v>
      </c>
      <c r="I229" s="9">
        <f>I230+I236</f>
        <v>17752945.14</v>
      </c>
      <c r="J229" s="158">
        <f t="shared" si="35"/>
        <v>1</v>
      </c>
      <c r="K229" s="193"/>
    </row>
    <row r="230" spans="1:11" ht="12.75">
      <c r="A230" s="8" t="s">
        <v>549</v>
      </c>
      <c r="B230" s="31" t="s">
        <v>902</v>
      </c>
      <c r="C230" s="8" t="s">
        <v>329</v>
      </c>
      <c r="D230" s="8" t="s">
        <v>903</v>
      </c>
      <c r="E230" s="8"/>
      <c r="F230" s="8"/>
      <c r="G230" s="9">
        <f aca="true" t="shared" si="43" ref="G230:I234">G231</f>
        <v>5486000</v>
      </c>
      <c r="H230" s="9">
        <f t="shared" si="43"/>
        <v>4659440</v>
      </c>
      <c r="I230" s="9">
        <f t="shared" si="43"/>
        <v>4659440</v>
      </c>
      <c r="J230" s="158">
        <f t="shared" si="35"/>
        <v>1</v>
      </c>
      <c r="K230" s="193"/>
    </row>
    <row r="231" spans="1:11" ht="26.25">
      <c r="A231" s="8" t="s">
        <v>550</v>
      </c>
      <c r="B231" s="10" t="s">
        <v>780</v>
      </c>
      <c r="C231" s="8" t="s">
        <v>329</v>
      </c>
      <c r="D231" s="8" t="s">
        <v>903</v>
      </c>
      <c r="E231" s="8" t="s">
        <v>93</v>
      </c>
      <c r="F231" s="8"/>
      <c r="G231" s="9">
        <f t="shared" si="43"/>
        <v>5486000</v>
      </c>
      <c r="H231" s="9">
        <f t="shared" si="43"/>
        <v>4659440</v>
      </c>
      <c r="I231" s="9">
        <f t="shared" si="43"/>
        <v>4659440</v>
      </c>
      <c r="J231" s="158">
        <f t="shared" si="35"/>
        <v>1</v>
      </c>
      <c r="K231" s="193"/>
    </row>
    <row r="232" spans="1:11" ht="12.75">
      <c r="A232" s="8" t="s">
        <v>551</v>
      </c>
      <c r="B232" s="10" t="s">
        <v>631</v>
      </c>
      <c r="C232" s="11" t="s">
        <v>329</v>
      </c>
      <c r="D232" s="8" t="s">
        <v>903</v>
      </c>
      <c r="E232" s="11" t="s">
        <v>94</v>
      </c>
      <c r="F232" s="8"/>
      <c r="G232" s="9">
        <f>G233</f>
        <v>5486000</v>
      </c>
      <c r="H232" s="9">
        <f t="shared" si="43"/>
        <v>4659440</v>
      </c>
      <c r="I232" s="9">
        <f t="shared" si="43"/>
        <v>4659440</v>
      </c>
      <c r="J232" s="158">
        <f t="shared" si="35"/>
        <v>1</v>
      </c>
      <c r="K232" s="193"/>
    </row>
    <row r="233" spans="1:11" ht="66">
      <c r="A233" s="8" t="s">
        <v>552</v>
      </c>
      <c r="B233" s="10" t="s">
        <v>601</v>
      </c>
      <c r="C233" s="11" t="s">
        <v>329</v>
      </c>
      <c r="D233" s="8" t="s">
        <v>903</v>
      </c>
      <c r="E233" s="8" t="s">
        <v>95</v>
      </c>
      <c r="F233" s="8"/>
      <c r="G233" s="9">
        <f t="shared" si="43"/>
        <v>5486000</v>
      </c>
      <c r="H233" s="9">
        <f t="shared" si="43"/>
        <v>4659440</v>
      </c>
      <c r="I233" s="9">
        <f t="shared" si="43"/>
        <v>4659440</v>
      </c>
      <c r="J233" s="158">
        <f t="shared" si="35"/>
        <v>1</v>
      </c>
      <c r="K233" s="193"/>
    </row>
    <row r="234" spans="1:11" ht="26.25">
      <c r="A234" s="8" t="s">
        <v>553</v>
      </c>
      <c r="B234" s="10" t="s">
        <v>347</v>
      </c>
      <c r="C234" s="11" t="s">
        <v>329</v>
      </c>
      <c r="D234" s="8" t="s">
        <v>903</v>
      </c>
      <c r="E234" s="8" t="s">
        <v>95</v>
      </c>
      <c r="F234" s="8" t="s">
        <v>660</v>
      </c>
      <c r="G234" s="9">
        <f t="shared" si="43"/>
        <v>5486000</v>
      </c>
      <c r="H234" s="9">
        <f t="shared" si="43"/>
        <v>4659440</v>
      </c>
      <c r="I234" s="9">
        <f t="shared" si="43"/>
        <v>4659440</v>
      </c>
      <c r="J234" s="158">
        <f t="shared" si="35"/>
        <v>1</v>
      </c>
      <c r="K234" s="193"/>
    </row>
    <row r="235" spans="1:11" ht="12.75">
      <c r="A235" s="8" t="s">
        <v>554</v>
      </c>
      <c r="B235" s="10" t="s">
        <v>348</v>
      </c>
      <c r="C235" s="11" t="s">
        <v>329</v>
      </c>
      <c r="D235" s="8" t="s">
        <v>903</v>
      </c>
      <c r="E235" s="8" t="s">
        <v>95</v>
      </c>
      <c r="F235" s="8" t="s">
        <v>661</v>
      </c>
      <c r="G235" s="9">
        <v>5486000</v>
      </c>
      <c r="H235" s="9">
        <v>4659440</v>
      </c>
      <c r="I235" s="9">
        <v>4659440</v>
      </c>
      <c r="J235" s="158">
        <f t="shared" si="35"/>
        <v>1</v>
      </c>
      <c r="K235" s="193"/>
    </row>
    <row r="236" spans="1:11" ht="12.75">
      <c r="A236" s="8" t="s">
        <v>555</v>
      </c>
      <c r="B236" s="31" t="s">
        <v>904</v>
      </c>
      <c r="C236" s="8" t="s">
        <v>519</v>
      </c>
      <c r="D236" s="8" t="s">
        <v>305</v>
      </c>
      <c r="E236" s="8"/>
      <c r="F236" s="8"/>
      <c r="G236" s="9">
        <f>G237+G262</f>
        <v>2539000</v>
      </c>
      <c r="H236" s="9">
        <f>H237+H262</f>
        <v>13093505.14</v>
      </c>
      <c r="I236" s="9">
        <f>I237+I262</f>
        <v>13093505.14</v>
      </c>
      <c r="J236" s="158">
        <f t="shared" si="35"/>
        <v>1</v>
      </c>
      <c r="K236" s="193"/>
    </row>
    <row r="237" spans="1:11" ht="26.25">
      <c r="A237" s="8" t="s">
        <v>556</v>
      </c>
      <c r="B237" s="31" t="s">
        <v>767</v>
      </c>
      <c r="C237" s="8" t="s">
        <v>519</v>
      </c>
      <c r="D237" s="8" t="s">
        <v>305</v>
      </c>
      <c r="E237" s="8" t="s">
        <v>72</v>
      </c>
      <c r="F237" s="8"/>
      <c r="G237" s="9">
        <f>G238+G253</f>
        <v>2339000</v>
      </c>
      <c r="H237" s="9">
        <f>H238+H253</f>
        <v>13093505.14</v>
      </c>
      <c r="I237" s="9">
        <f>I238+I253</f>
        <v>13093505.14</v>
      </c>
      <c r="J237" s="158">
        <f t="shared" si="35"/>
        <v>1</v>
      </c>
      <c r="K237" s="193"/>
    </row>
    <row r="238" spans="1:11" ht="26.25">
      <c r="A238" s="8" t="s">
        <v>557</v>
      </c>
      <c r="B238" s="31" t="s">
        <v>900</v>
      </c>
      <c r="C238" s="8" t="s">
        <v>329</v>
      </c>
      <c r="D238" s="8" t="s">
        <v>305</v>
      </c>
      <c r="E238" s="8" t="s">
        <v>96</v>
      </c>
      <c r="F238" s="8"/>
      <c r="G238" s="9">
        <f>G239+G242+G247+G250</f>
        <v>2273000</v>
      </c>
      <c r="H238" s="9">
        <f>H239+H242+H247+H250</f>
        <v>12826739.14</v>
      </c>
      <c r="I238" s="9">
        <f>I239+I242+I247+I250</f>
        <v>12826739.14</v>
      </c>
      <c r="J238" s="158">
        <f t="shared" si="35"/>
        <v>1</v>
      </c>
      <c r="K238" s="193"/>
    </row>
    <row r="239" spans="1:11" ht="78.75">
      <c r="A239" s="8" t="s">
        <v>558</v>
      </c>
      <c r="B239" s="10" t="s">
        <v>776</v>
      </c>
      <c r="C239" s="8" t="s">
        <v>329</v>
      </c>
      <c r="D239" s="8" t="s">
        <v>305</v>
      </c>
      <c r="E239" s="8" t="s">
        <v>779</v>
      </c>
      <c r="F239" s="70"/>
      <c r="G239" s="9">
        <f aca="true" t="shared" si="44" ref="G239:I240">G240</f>
        <v>1922000</v>
      </c>
      <c r="H239" s="9">
        <f t="shared" si="44"/>
        <v>2422139.14</v>
      </c>
      <c r="I239" s="9">
        <f t="shared" si="44"/>
        <v>2422139.14</v>
      </c>
      <c r="J239" s="158">
        <f t="shared" si="35"/>
        <v>1</v>
      </c>
      <c r="K239" s="193"/>
    </row>
    <row r="240" spans="1:11" ht="26.25">
      <c r="A240" s="8" t="s">
        <v>559</v>
      </c>
      <c r="B240" s="10" t="s">
        <v>347</v>
      </c>
      <c r="C240" s="8" t="s">
        <v>329</v>
      </c>
      <c r="D240" s="8" t="s">
        <v>305</v>
      </c>
      <c r="E240" s="8" t="s">
        <v>779</v>
      </c>
      <c r="F240" s="70" t="s">
        <v>660</v>
      </c>
      <c r="G240" s="9">
        <f t="shared" si="44"/>
        <v>1922000</v>
      </c>
      <c r="H240" s="9">
        <f t="shared" si="44"/>
        <v>2422139.14</v>
      </c>
      <c r="I240" s="9">
        <f t="shared" si="44"/>
        <v>2422139.14</v>
      </c>
      <c r="J240" s="158">
        <f t="shared" si="35"/>
        <v>1</v>
      </c>
      <c r="K240" s="193"/>
    </row>
    <row r="241" spans="1:11" ht="12.75">
      <c r="A241" s="8" t="s">
        <v>560</v>
      </c>
      <c r="B241" s="78" t="s">
        <v>777</v>
      </c>
      <c r="C241" s="8" t="s">
        <v>329</v>
      </c>
      <c r="D241" s="8" t="s">
        <v>305</v>
      </c>
      <c r="E241" s="8" t="s">
        <v>779</v>
      </c>
      <c r="F241" s="70" t="s">
        <v>778</v>
      </c>
      <c r="G241" s="9">
        <v>1922000</v>
      </c>
      <c r="H241" s="9">
        <v>2422139.14</v>
      </c>
      <c r="I241" s="9">
        <v>2422139.14</v>
      </c>
      <c r="J241" s="158">
        <f t="shared" si="35"/>
        <v>1</v>
      </c>
      <c r="K241" s="193"/>
    </row>
    <row r="242" spans="1:11" ht="66">
      <c r="A242" s="8" t="s">
        <v>561</v>
      </c>
      <c r="B242" s="31" t="s">
        <v>766</v>
      </c>
      <c r="C242" s="8" t="s">
        <v>329</v>
      </c>
      <c r="D242" s="8" t="s">
        <v>305</v>
      </c>
      <c r="E242" s="8" t="s">
        <v>97</v>
      </c>
      <c r="F242" s="8"/>
      <c r="G242" s="9">
        <f>G243+G245</f>
        <v>118500</v>
      </c>
      <c r="H242" s="9">
        <f>H243+H245</f>
        <v>101600</v>
      </c>
      <c r="I242" s="9">
        <f>I243+I245</f>
        <v>101600</v>
      </c>
      <c r="J242" s="158">
        <f>I242/H242</f>
        <v>1</v>
      </c>
      <c r="K242" s="193"/>
    </row>
    <row r="243" spans="1:11" ht="26.25">
      <c r="A243" s="8" t="s">
        <v>562</v>
      </c>
      <c r="B243" s="10" t="s">
        <v>1804</v>
      </c>
      <c r="C243" s="8" t="s">
        <v>329</v>
      </c>
      <c r="D243" s="8" t="s">
        <v>305</v>
      </c>
      <c r="E243" s="8" t="s">
        <v>97</v>
      </c>
      <c r="F243" s="8" t="s">
        <v>147</v>
      </c>
      <c r="G243" s="9">
        <f>G244</f>
        <v>68500</v>
      </c>
      <c r="H243" s="9">
        <f>H244</f>
        <v>51600</v>
      </c>
      <c r="I243" s="9">
        <f>I244</f>
        <v>51600</v>
      </c>
      <c r="J243" s="158">
        <f>I243/H243</f>
        <v>1</v>
      </c>
      <c r="K243" s="193"/>
    </row>
    <row r="244" spans="1:11" ht="26.25">
      <c r="A244" s="8" t="s">
        <v>563</v>
      </c>
      <c r="B244" s="10" t="s">
        <v>410</v>
      </c>
      <c r="C244" s="8" t="s">
        <v>329</v>
      </c>
      <c r="D244" s="8" t="s">
        <v>305</v>
      </c>
      <c r="E244" s="8" t="s">
        <v>97</v>
      </c>
      <c r="F244" s="70" t="s">
        <v>749</v>
      </c>
      <c r="G244" s="9">
        <v>68500</v>
      </c>
      <c r="H244" s="9">
        <v>51600</v>
      </c>
      <c r="I244" s="9">
        <v>51600</v>
      </c>
      <c r="J244" s="158">
        <f>I244/H244</f>
        <v>1</v>
      </c>
      <c r="K244" s="193"/>
    </row>
    <row r="245" spans="1:11" ht="26.25">
      <c r="A245" s="8" t="s">
        <v>564</v>
      </c>
      <c r="B245" s="10" t="s">
        <v>347</v>
      </c>
      <c r="C245" s="8" t="s">
        <v>329</v>
      </c>
      <c r="D245" s="8" t="s">
        <v>305</v>
      </c>
      <c r="E245" s="8" t="s">
        <v>97</v>
      </c>
      <c r="F245" s="70" t="s">
        <v>660</v>
      </c>
      <c r="G245" s="9">
        <f>G246</f>
        <v>50000</v>
      </c>
      <c r="H245" s="9">
        <f>H246</f>
        <v>50000</v>
      </c>
      <c r="I245" s="9">
        <f>I246</f>
        <v>50000</v>
      </c>
      <c r="J245" s="158"/>
      <c r="K245" s="193"/>
    </row>
    <row r="246" spans="1:11" ht="12.75">
      <c r="A246" s="8" t="s">
        <v>565</v>
      </c>
      <c r="B246" s="78" t="s">
        <v>777</v>
      </c>
      <c r="C246" s="8" t="s">
        <v>329</v>
      </c>
      <c r="D246" s="8" t="s">
        <v>305</v>
      </c>
      <c r="E246" s="8" t="s">
        <v>97</v>
      </c>
      <c r="F246" s="70" t="s">
        <v>778</v>
      </c>
      <c r="G246" s="9">
        <v>50000</v>
      </c>
      <c r="H246" s="9">
        <v>50000</v>
      </c>
      <c r="I246" s="9">
        <v>50000</v>
      </c>
      <c r="J246" s="158"/>
      <c r="K246" s="193"/>
    </row>
    <row r="247" spans="1:11" ht="66">
      <c r="A247" s="8" t="s">
        <v>566</v>
      </c>
      <c r="B247" s="31" t="s">
        <v>606</v>
      </c>
      <c r="C247" s="8" t="s">
        <v>329</v>
      </c>
      <c r="D247" s="8" t="s">
        <v>305</v>
      </c>
      <c r="E247" s="8" t="s">
        <v>992</v>
      </c>
      <c r="F247" s="8"/>
      <c r="G247" s="9">
        <f aca="true" t="shared" si="45" ref="G247:I248">G248</f>
        <v>232500</v>
      </c>
      <c r="H247" s="9">
        <f t="shared" si="45"/>
        <v>232500</v>
      </c>
      <c r="I247" s="9">
        <f t="shared" si="45"/>
        <v>232500</v>
      </c>
      <c r="J247" s="158">
        <f t="shared" si="35"/>
        <v>1</v>
      </c>
      <c r="K247" s="193"/>
    </row>
    <row r="248" spans="1:11" ht="26.25">
      <c r="A248" s="8" t="s">
        <v>567</v>
      </c>
      <c r="B248" s="10" t="s">
        <v>347</v>
      </c>
      <c r="C248" s="8" t="s">
        <v>329</v>
      </c>
      <c r="D248" s="8" t="s">
        <v>305</v>
      </c>
      <c r="E248" s="8" t="s">
        <v>992</v>
      </c>
      <c r="F248" s="8" t="s">
        <v>660</v>
      </c>
      <c r="G248" s="9">
        <f t="shared" si="45"/>
        <v>232500</v>
      </c>
      <c r="H248" s="9">
        <f t="shared" si="45"/>
        <v>232500</v>
      </c>
      <c r="I248" s="9">
        <f t="shared" si="45"/>
        <v>232500</v>
      </c>
      <c r="J248" s="158">
        <f t="shared" si="35"/>
        <v>1</v>
      </c>
      <c r="K248" s="193"/>
    </row>
    <row r="249" spans="1:11" ht="12.75">
      <c r="A249" s="8" t="s">
        <v>749</v>
      </c>
      <c r="B249" s="78" t="s">
        <v>777</v>
      </c>
      <c r="C249" s="8" t="s">
        <v>329</v>
      </c>
      <c r="D249" s="8" t="s">
        <v>305</v>
      </c>
      <c r="E249" s="8" t="s">
        <v>992</v>
      </c>
      <c r="F249" s="8" t="s">
        <v>778</v>
      </c>
      <c r="G249" s="9">
        <v>232500</v>
      </c>
      <c r="H249" s="9">
        <v>232500</v>
      </c>
      <c r="I249" s="9">
        <v>232500</v>
      </c>
      <c r="J249" s="158">
        <f t="shared" si="35"/>
        <v>1</v>
      </c>
      <c r="K249" s="193"/>
    </row>
    <row r="250" spans="1:11" ht="78.75">
      <c r="A250" s="8" t="s">
        <v>568</v>
      </c>
      <c r="B250" s="10" t="s">
        <v>1774</v>
      </c>
      <c r="C250" s="8" t="s">
        <v>329</v>
      </c>
      <c r="D250" s="8" t="s">
        <v>305</v>
      </c>
      <c r="E250" s="8" t="s">
        <v>1773</v>
      </c>
      <c r="F250" s="70"/>
      <c r="G250" s="9">
        <f aca="true" t="shared" si="46" ref="G250:I251">G251</f>
        <v>0</v>
      </c>
      <c r="H250" s="9">
        <f t="shared" si="46"/>
        <v>10070500</v>
      </c>
      <c r="I250" s="9">
        <f t="shared" si="46"/>
        <v>10070500</v>
      </c>
      <c r="J250" s="158">
        <f aca="true" t="shared" si="47" ref="J250:J312">I250/H250</f>
        <v>1</v>
      </c>
      <c r="K250" s="193"/>
    </row>
    <row r="251" spans="1:11" ht="26.25">
      <c r="A251" s="8" t="s">
        <v>569</v>
      </c>
      <c r="B251" s="10" t="s">
        <v>347</v>
      </c>
      <c r="C251" s="8" t="s">
        <v>329</v>
      </c>
      <c r="D251" s="8" t="s">
        <v>305</v>
      </c>
      <c r="E251" s="8" t="s">
        <v>1773</v>
      </c>
      <c r="F251" s="70" t="s">
        <v>660</v>
      </c>
      <c r="G251" s="9">
        <f t="shared" si="46"/>
        <v>0</v>
      </c>
      <c r="H251" s="9">
        <f t="shared" si="46"/>
        <v>10070500</v>
      </c>
      <c r="I251" s="9">
        <f t="shared" si="46"/>
        <v>10070500</v>
      </c>
      <c r="J251" s="158">
        <f t="shared" si="47"/>
        <v>1</v>
      </c>
      <c r="K251" s="193"/>
    </row>
    <row r="252" spans="1:11" ht="12.75">
      <c r="A252" s="8" t="s">
        <v>570</v>
      </c>
      <c r="B252" s="78" t="s">
        <v>777</v>
      </c>
      <c r="C252" s="8" t="s">
        <v>329</v>
      </c>
      <c r="D252" s="8" t="s">
        <v>305</v>
      </c>
      <c r="E252" s="8" t="s">
        <v>1773</v>
      </c>
      <c r="F252" s="70" t="s">
        <v>778</v>
      </c>
      <c r="G252" s="9">
        <v>0</v>
      </c>
      <c r="H252" s="9">
        <v>10070500</v>
      </c>
      <c r="I252" s="9">
        <v>10070500</v>
      </c>
      <c r="J252" s="158">
        <f t="shared" si="47"/>
        <v>1</v>
      </c>
      <c r="K252" s="193"/>
    </row>
    <row r="253" spans="1:11" ht="26.25">
      <c r="A253" s="8" t="s">
        <v>571</v>
      </c>
      <c r="B253" s="10" t="s">
        <v>768</v>
      </c>
      <c r="C253" s="8" t="s">
        <v>329</v>
      </c>
      <c r="D253" s="8" t="s">
        <v>305</v>
      </c>
      <c r="E253" s="8" t="s">
        <v>98</v>
      </c>
      <c r="F253" s="70"/>
      <c r="G253" s="9">
        <f>G254+G259</f>
        <v>66000</v>
      </c>
      <c r="H253" s="9">
        <f>H254+H259</f>
        <v>266766</v>
      </c>
      <c r="I253" s="9">
        <f>I254+I259</f>
        <v>266766</v>
      </c>
      <c r="J253" s="158">
        <f t="shared" si="47"/>
        <v>1</v>
      </c>
      <c r="K253" s="193"/>
    </row>
    <row r="254" spans="1:11" ht="66">
      <c r="A254" s="8" t="s">
        <v>572</v>
      </c>
      <c r="B254" s="31" t="s">
        <v>769</v>
      </c>
      <c r="C254" s="8" t="s">
        <v>329</v>
      </c>
      <c r="D254" s="8" t="s">
        <v>305</v>
      </c>
      <c r="E254" s="8" t="s">
        <v>99</v>
      </c>
      <c r="F254" s="70"/>
      <c r="G254" s="9">
        <f>G255+G257</f>
        <v>66000</v>
      </c>
      <c r="H254" s="9">
        <f>H255+H257</f>
        <v>54000</v>
      </c>
      <c r="I254" s="9">
        <f>I255+I257</f>
        <v>54000</v>
      </c>
      <c r="J254" s="158">
        <f t="shared" si="47"/>
        <v>1</v>
      </c>
      <c r="K254" s="193"/>
    </row>
    <row r="255" spans="1:11" ht="26.25">
      <c r="A255" s="8" t="s">
        <v>573</v>
      </c>
      <c r="B255" s="10" t="s">
        <v>1804</v>
      </c>
      <c r="C255" s="8" t="s">
        <v>329</v>
      </c>
      <c r="D255" s="8" t="s">
        <v>305</v>
      </c>
      <c r="E255" s="8" t="s">
        <v>99</v>
      </c>
      <c r="F255" s="8" t="s">
        <v>147</v>
      </c>
      <c r="G255" s="9">
        <f aca="true" t="shared" si="48" ref="G255:I257">G256</f>
        <v>15500</v>
      </c>
      <c r="H255" s="9">
        <f t="shared" si="48"/>
        <v>3500</v>
      </c>
      <c r="I255" s="9">
        <f t="shared" si="48"/>
        <v>3500</v>
      </c>
      <c r="J255" s="158"/>
      <c r="K255" s="193"/>
    </row>
    <row r="256" spans="1:11" ht="26.25">
      <c r="A256" s="8" t="s">
        <v>574</v>
      </c>
      <c r="B256" s="10" t="s">
        <v>410</v>
      </c>
      <c r="C256" s="8" t="s">
        <v>329</v>
      </c>
      <c r="D256" s="8" t="s">
        <v>305</v>
      </c>
      <c r="E256" s="8" t="s">
        <v>99</v>
      </c>
      <c r="F256" s="70" t="s">
        <v>749</v>
      </c>
      <c r="G256" s="9">
        <v>15500</v>
      </c>
      <c r="H256" s="9">
        <v>3500</v>
      </c>
      <c r="I256" s="9">
        <v>3500</v>
      </c>
      <c r="J256" s="158"/>
      <c r="K256" s="193"/>
    </row>
    <row r="257" spans="1:11" ht="26.25">
      <c r="A257" s="8" t="s">
        <v>805</v>
      </c>
      <c r="B257" s="10" t="s">
        <v>347</v>
      </c>
      <c r="C257" s="8" t="s">
        <v>329</v>
      </c>
      <c r="D257" s="8" t="s">
        <v>305</v>
      </c>
      <c r="E257" s="8" t="s">
        <v>99</v>
      </c>
      <c r="F257" s="8" t="s">
        <v>660</v>
      </c>
      <c r="G257" s="9">
        <f t="shared" si="48"/>
        <v>50500</v>
      </c>
      <c r="H257" s="9">
        <f t="shared" si="48"/>
        <v>50500</v>
      </c>
      <c r="I257" s="9">
        <f t="shared" si="48"/>
        <v>50500</v>
      </c>
      <c r="J257" s="158">
        <f t="shared" si="47"/>
        <v>1</v>
      </c>
      <c r="K257" s="193"/>
    </row>
    <row r="258" spans="1:11" ht="12.75">
      <c r="A258" s="8" t="s">
        <v>806</v>
      </c>
      <c r="B258" s="10" t="s">
        <v>777</v>
      </c>
      <c r="C258" s="8" t="s">
        <v>329</v>
      </c>
      <c r="D258" s="8" t="s">
        <v>305</v>
      </c>
      <c r="E258" s="8" t="s">
        <v>99</v>
      </c>
      <c r="F258" s="70" t="s">
        <v>778</v>
      </c>
      <c r="G258" s="9">
        <v>50500</v>
      </c>
      <c r="H258" s="9">
        <v>50500</v>
      </c>
      <c r="I258" s="9">
        <v>50500</v>
      </c>
      <c r="J258" s="158">
        <f t="shared" si="47"/>
        <v>1</v>
      </c>
      <c r="K258" s="193"/>
    </row>
    <row r="259" spans="1:11" ht="78.75">
      <c r="A259" s="8" t="s">
        <v>807</v>
      </c>
      <c r="B259" s="10" t="s">
        <v>1776</v>
      </c>
      <c r="C259" s="8" t="s">
        <v>329</v>
      </c>
      <c r="D259" s="8" t="s">
        <v>305</v>
      </c>
      <c r="E259" s="8" t="s">
        <v>1775</v>
      </c>
      <c r="F259" s="70"/>
      <c r="G259" s="9">
        <f aca="true" t="shared" si="49" ref="G259:I260">G260</f>
        <v>0</v>
      </c>
      <c r="H259" s="9">
        <f t="shared" si="49"/>
        <v>212766</v>
      </c>
      <c r="I259" s="9">
        <f t="shared" si="49"/>
        <v>212766</v>
      </c>
      <c r="J259" s="158">
        <f>I259/H259</f>
        <v>1</v>
      </c>
      <c r="K259" s="193"/>
    </row>
    <row r="260" spans="1:11" ht="26.25">
      <c r="A260" s="8" t="s">
        <v>808</v>
      </c>
      <c r="B260" s="10" t="s">
        <v>347</v>
      </c>
      <c r="C260" s="8" t="s">
        <v>329</v>
      </c>
      <c r="D260" s="8" t="s">
        <v>305</v>
      </c>
      <c r="E260" s="8" t="s">
        <v>1775</v>
      </c>
      <c r="F260" s="70" t="s">
        <v>660</v>
      </c>
      <c r="G260" s="9">
        <f t="shared" si="49"/>
        <v>0</v>
      </c>
      <c r="H260" s="9">
        <f t="shared" si="49"/>
        <v>212766</v>
      </c>
      <c r="I260" s="9">
        <f t="shared" si="49"/>
        <v>212766</v>
      </c>
      <c r="J260" s="158">
        <f>I260/H260</f>
        <v>1</v>
      </c>
      <c r="K260" s="193"/>
    </row>
    <row r="261" spans="1:11" ht="12.75">
      <c r="A261" s="8" t="s">
        <v>809</v>
      </c>
      <c r="B261" s="78" t="s">
        <v>777</v>
      </c>
      <c r="C261" s="8" t="s">
        <v>329</v>
      </c>
      <c r="D261" s="8" t="s">
        <v>305</v>
      </c>
      <c r="E261" s="8" t="s">
        <v>1775</v>
      </c>
      <c r="F261" s="70" t="s">
        <v>778</v>
      </c>
      <c r="G261" s="9">
        <v>0</v>
      </c>
      <c r="H261" s="9">
        <v>212766</v>
      </c>
      <c r="I261" s="9">
        <v>212766</v>
      </c>
      <c r="J261" s="158">
        <f>I261/H261</f>
        <v>1</v>
      </c>
      <c r="K261" s="193"/>
    </row>
    <row r="262" spans="1:11" ht="26.25">
      <c r="A262" s="8" t="s">
        <v>810</v>
      </c>
      <c r="B262" s="31" t="s">
        <v>1246</v>
      </c>
      <c r="C262" s="8" t="s">
        <v>519</v>
      </c>
      <c r="D262" s="8" t="s">
        <v>305</v>
      </c>
      <c r="E262" s="8" t="s">
        <v>1249</v>
      </c>
      <c r="F262" s="70"/>
      <c r="G262" s="9">
        <f>G263</f>
        <v>200000</v>
      </c>
      <c r="H262" s="9">
        <f>H263</f>
        <v>0</v>
      </c>
      <c r="I262" s="9">
        <f>I263</f>
        <v>0</v>
      </c>
      <c r="J262" s="158"/>
      <c r="K262" s="193"/>
    </row>
    <row r="263" spans="1:11" ht="39">
      <c r="A263" s="8" t="s">
        <v>811</v>
      </c>
      <c r="B263" s="10" t="s">
        <v>1247</v>
      </c>
      <c r="C263" s="8" t="s">
        <v>519</v>
      </c>
      <c r="D263" s="8" t="s">
        <v>305</v>
      </c>
      <c r="E263" s="8" t="s">
        <v>1251</v>
      </c>
      <c r="F263" s="70"/>
      <c r="G263" s="9">
        <f>G264+G267+G270</f>
        <v>200000</v>
      </c>
      <c r="H263" s="9">
        <f>H264+H267+H270</f>
        <v>0</v>
      </c>
      <c r="I263" s="9">
        <f>I264+I267+I270</f>
        <v>0</v>
      </c>
      <c r="J263" s="158"/>
      <c r="K263" s="193"/>
    </row>
    <row r="264" spans="1:11" ht="66">
      <c r="A264" s="8" t="s">
        <v>812</v>
      </c>
      <c r="B264" s="10" t="s">
        <v>1248</v>
      </c>
      <c r="C264" s="8" t="s">
        <v>519</v>
      </c>
      <c r="D264" s="8" t="s">
        <v>305</v>
      </c>
      <c r="E264" s="8" t="s">
        <v>1250</v>
      </c>
      <c r="F264" s="70"/>
      <c r="G264" s="9">
        <f aca="true" t="shared" si="50" ref="G264:I265">G265</f>
        <v>70000</v>
      </c>
      <c r="H264" s="9">
        <f t="shared" si="50"/>
        <v>0</v>
      </c>
      <c r="I264" s="9">
        <f t="shared" si="50"/>
        <v>0</v>
      </c>
      <c r="J264" s="158"/>
      <c r="K264" s="193"/>
    </row>
    <row r="265" spans="1:11" ht="26.25">
      <c r="A265" s="8" t="s">
        <v>813</v>
      </c>
      <c r="B265" s="10" t="s">
        <v>1804</v>
      </c>
      <c r="C265" s="8" t="s">
        <v>519</v>
      </c>
      <c r="D265" s="8" t="s">
        <v>305</v>
      </c>
      <c r="E265" s="8" t="s">
        <v>1250</v>
      </c>
      <c r="F265" s="8" t="s">
        <v>147</v>
      </c>
      <c r="G265" s="9">
        <f t="shared" si="50"/>
        <v>70000</v>
      </c>
      <c r="H265" s="9">
        <f t="shared" si="50"/>
        <v>0</v>
      </c>
      <c r="I265" s="9">
        <f t="shared" si="50"/>
        <v>0</v>
      </c>
      <c r="J265" s="158"/>
      <c r="K265" s="193"/>
    </row>
    <row r="266" spans="1:11" ht="26.25">
      <c r="A266" s="8" t="s">
        <v>814</v>
      </c>
      <c r="B266" s="10" t="s">
        <v>410</v>
      </c>
      <c r="C266" s="8" t="s">
        <v>519</v>
      </c>
      <c r="D266" s="8" t="s">
        <v>305</v>
      </c>
      <c r="E266" s="8" t="s">
        <v>1250</v>
      </c>
      <c r="F266" s="70" t="s">
        <v>749</v>
      </c>
      <c r="G266" s="9">
        <v>70000</v>
      </c>
      <c r="H266" s="9">
        <f>70000-70000</f>
        <v>0</v>
      </c>
      <c r="I266" s="9">
        <f>70000-70000</f>
        <v>0</v>
      </c>
      <c r="J266" s="158"/>
      <c r="K266" s="193"/>
    </row>
    <row r="267" spans="1:11" ht="78.75">
      <c r="A267" s="8" t="s">
        <v>815</v>
      </c>
      <c r="B267" s="10" t="s">
        <v>1252</v>
      </c>
      <c r="C267" s="8" t="s">
        <v>329</v>
      </c>
      <c r="D267" s="8" t="s">
        <v>305</v>
      </c>
      <c r="E267" s="8" t="s">
        <v>1253</v>
      </c>
      <c r="F267" s="70"/>
      <c r="G267" s="9">
        <f aca="true" t="shared" si="51" ref="G267:I268">G268</f>
        <v>100000</v>
      </c>
      <c r="H267" s="9">
        <f t="shared" si="51"/>
        <v>0</v>
      </c>
      <c r="I267" s="9">
        <f t="shared" si="51"/>
        <v>0</v>
      </c>
      <c r="J267" s="158"/>
      <c r="K267" s="193"/>
    </row>
    <row r="268" spans="1:11" ht="12.75">
      <c r="A268" s="8" t="s">
        <v>816</v>
      </c>
      <c r="B268" s="10" t="s">
        <v>38</v>
      </c>
      <c r="C268" s="8" t="s">
        <v>329</v>
      </c>
      <c r="D268" s="8" t="s">
        <v>305</v>
      </c>
      <c r="E268" s="8" t="s">
        <v>1253</v>
      </c>
      <c r="F268" s="70" t="s">
        <v>160</v>
      </c>
      <c r="G268" s="9">
        <f t="shared" si="51"/>
        <v>100000</v>
      </c>
      <c r="H268" s="9">
        <f t="shared" si="51"/>
        <v>0</v>
      </c>
      <c r="I268" s="9">
        <f t="shared" si="51"/>
        <v>0</v>
      </c>
      <c r="J268" s="158"/>
      <c r="K268" s="193"/>
    </row>
    <row r="269" spans="1:11" ht="12.75">
      <c r="A269" s="8" t="s">
        <v>1288</v>
      </c>
      <c r="B269" s="10" t="s">
        <v>1137</v>
      </c>
      <c r="C269" s="8" t="s">
        <v>329</v>
      </c>
      <c r="D269" s="8" t="s">
        <v>305</v>
      </c>
      <c r="E269" s="8" t="s">
        <v>1253</v>
      </c>
      <c r="F269" s="70" t="s">
        <v>215</v>
      </c>
      <c r="G269" s="9">
        <v>100000</v>
      </c>
      <c r="H269" s="9">
        <f>100000-100000</f>
        <v>0</v>
      </c>
      <c r="I269" s="9">
        <f>100000-100000</f>
        <v>0</v>
      </c>
      <c r="J269" s="158"/>
      <c r="K269" s="193"/>
    </row>
    <row r="270" spans="1:11" ht="78.75">
      <c r="A270" s="8" t="s">
        <v>1289</v>
      </c>
      <c r="B270" s="10" t="s">
        <v>1254</v>
      </c>
      <c r="C270" s="8" t="s">
        <v>329</v>
      </c>
      <c r="D270" s="8" t="s">
        <v>305</v>
      </c>
      <c r="E270" s="8" t="s">
        <v>1255</v>
      </c>
      <c r="F270" s="70"/>
      <c r="G270" s="9">
        <f aca="true" t="shared" si="52" ref="G270:I271">G271</f>
        <v>30000</v>
      </c>
      <c r="H270" s="9">
        <f t="shared" si="52"/>
        <v>0</v>
      </c>
      <c r="I270" s="9">
        <f t="shared" si="52"/>
        <v>0</v>
      </c>
      <c r="J270" s="158"/>
      <c r="K270" s="193"/>
    </row>
    <row r="271" spans="1:11" ht="26.25">
      <c r="A271" s="8" t="s">
        <v>1290</v>
      </c>
      <c r="B271" s="10" t="s">
        <v>1804</v>
      </c>
      <c r="C271" s="8" t="s">
        <v>329</v>
      </c>
      <c r="D271" s="8" t="s">
        <v>305</v>
      </c>
      <c r="E271" s="8" t="s">
        <v>1255</v>
      </c>
      <c r="F271" s="8" t="s">
        <v>147</v>
      </c>
      <c r="G271" s="9">
        <f t="shared" si="52"/>
        <v>30000</v>
      </c>
      <c r="H271" s="9">
        <f t="shared" si="52"/>
        <v>0</v>
      </c>
      <c r="I271" s="9">
        <f t="shared" si="52"/>
        <v>0</v>
      </c>
      <c r="J271" s="158"/>
      <c r="K271" s="193"/>
    </row>
    <row r="272" spans="1:11" ht="26.25">
      <c r="A272" s="8" t="s">
        <v>1291</v>
      </c>
      <c r="B272" s="10" t="s">
        <v>410</v>
      </c>
      <c r="C272" s="8" t="s">
        <v>329</v>
      </c>
      <c r="D272" s="8" t="s">
        <v>305</v>
      </c>
      <c r="E272" s="8" t="s">
        <v>1255</v>
      </c>
      <c r="F272" s="70" t="s">
        <v>749</v>
      </c>
      <c r="G272" s="9">
        <v>30000</v>
      </c>
      <c r="H272" s="9">
        <f>30000-30000</f>
        <v>0</v>
      </c>
      <c r="I272" s="9">
        <f>30000-30000</f>
        <v>0</v>
      </c>
      <c r="J272" s="158"/>
      <c r="K272" s="193"/>
    </row>
    <row r="273" spans="1:11" ht="12.75">
      <c r="A273" s="8" t="s">
        <v>1292</v>
      </c>
      <c r="B273" s="74" t="s">
        <v>637</v>
      </c>
      <c r="C273" s="8" t="s">
        <v>329</v>
      </c>
      <c r="D273" s="8" t="s">
        <v>14</v>
      </c>
      <c r="E273" s="8"/>
      <c r="F273" s="70"/>
      <c r="G273" s="9">
        <f>G274+G315</f>
        <v>80212683</v>
      </c>
      <c r="H273" s="9">
        <f>H274+H315</f>
        <v>107008848.55</v>
      </c>
      <c r="I273" s="9">
        <f>I274+I315</f>
        <v>106998673.7</v>
      </c>
      <c r="J273" s="158">
        <f t="shared" si="47"/>
        <v>0.999904915807077</v>
      </c>
      <c r="K273" s="193"/>
    </row>
    <row r="274" spans="1:11" ht="12.75">
      <c r="A274" s="8" t="s">
        <v>817</v>
      </c>
      <c r="B274" s="31" t="s">
        <v>330</v>
      </c>
      <c r="C274" s="8" t="s">
        <v>329</v>
      </c>
      <c r="D274" s="8" t="s">
        <v>307</v>
      </c>
      <c r="E274" s="8"/>
      <c r="F274" s="8"/>
      <c r="G274" s="9">
        <f>G275</f>
        <v>56563983</v>
      </c>
      <c r="H274" s="9">
        <f>H275</f>
        <v>78531299.69</v>
      </c>
      <c r="I274" s="9">
        <f>I275</f>
        <v>78531299.69</v>
      </c>
      <c r="J274" s="158">
        <f t="shared" si="47"/>
        <v>1</v>
      </c>
      <c r="K274" s="193"/>
    </row>
    <row r="275" spans="1:11" ht="26.25">
      <c r="A275" s="8" t="s">
        <v>818</v>
      </c>
      <c r="B275" s="31" t="s">
        <v>1047</v>
      </c>
      <c r="C275" s="8" t="s">
        <v>329</v>
      </c>
      <c r="D275" s="8" t="s">
        <v>307</v>
      </c>
      <c r="E275" s="8" t="s">
        <v>64</v>
      </c>
      <c r="F275" s="8"/>
      <c r="G275" s="9">
        <f>G276+G289+G311</f>
        <v>56563983</v>
      </c>
      <c r="H275" s="9">
        <f>H276+H289+H311</f>
        <v>78531299.69</v>
      </c>
      <c r="I275" s="9">
        <f>I276+I289+I311</f>
        <v>78531299.69</v>
      </c>
      <c r="J275" s="158">
        <f t="shared" si="47"/>
        <v>1</v>
      </c>
      <c r="K275" s="193"/>
    </row>
    <row r="276" spans="1:11" ht="12.75">
      <c r="A276" s="8" t="s">
        <v>819</v>
      </c>
      <c r="B276" s="31" t="s">
        <v>595</v>
      </c>
      <c r="C276" s="8" t="s">
        <v>329</v>
      </c>
      <c r="D276" s="8" t="s">
        <v>307</v>
      </c>
      <c r="E276" s="8" t="s">
        <v>100</v>
      </c>
      <c r="F276" s="8"/>
      <c r="G276" s="9">
        <f>G277+G280+G286+G283</f>
        <v>16450403</v>
      </c>
      <c r="H276" s="9">
        <f>H277+H280+H286+H283</f>
        <v>18544417</v>
      </c>
      <c r="I276" s="9">
        <f>I277+I280+I286+I283</f>
        <v>18544417</v>
      </c>
      <c r="J276" s="158">
        <f t="shared" si="47"/>
        <v>1</v>
      </c>
      <c r="K276" s="193"/>
    </row>
    <row r="277" spans="1:11" ht="66">
      <c r="A277" s="8" t="s">
        <v>820</v>
      </c>
      <c r="B277" s="10" t="s">
        <v>1050</v>
      </c>
      <c r="C277" s="8" t="s">
        <v>329</v>
      </c>
      <c r="D277" s="8" t="s">
        <v>307</v>
      </c>
      <c r="E277" s="8" t="s">
        <v>101</v>
      </c>
      <c r="F277" s="8"/>
      <c r="G277" s="9">
        <f aca="true" t="shared" si="53" ref="G277:I287">G278</f>
        <v>16000000</v>
      </c>
      <c r="H277" s="9">
        <f t="shared" si="53"/>
        <v>18040281</v>
      </c>
      <c r="I277" s="9">
        <f t="shared" si="53"/>
        <v>18040281</v>
      </c>
      <c r="J277" s="158">
        <f t="shared" si="47"/>
        <v>1</v>
      </c>
      <c r="K277" s="193"/>
    </row>
    <row r="278" spans="1:11" ht="26.25">
      <c r="A278" s="8" t="s">
        <v>1094</v>
      </c>
      <c r="B278" s="10" t="s">
        <v>347</v>
      </c>
      <c r="C278" s="11" t="s">
        <v>329</v>
      </c>
      <c r="D278" s="8" t="s">
        <v>307</v>
      </c>
      <c r="E278" s="8" t="s">
        <v>101</v>
      </c>
      <c r="F278" s="8" t="s">
        <v>660</v>
      </c>
      <c r="G278" s="9">
        <f t="shared" si="53"/>
        <v>16000000</v>
      </c>
      <c r="H278" s="9">
        <f t="shared" si="53"/>
        <v>18040281</v>
      </c>
      <c r="I278" s="9">
        <f t="shared" si="53"/>
        <v>18040281</v>
      </c>
      <c r="J278" s="158">
        <f t="shared" si="47"/>
        <v>1</v>
      </c>
      <c r="K278" s="193"/>
    </row>
    <row r="279" spans="1:11" ht="12.75">
      <c r="A279" s="8" t="s">
        <v>1095</v>
      </c>
      <c r="B279" s="10" t="s">
        <v>348</v>
      </c>
      <c r="C279" s="11" t="s">
        <v>329</v>
      </c>
      <c r="D279" s="8" t="s">
        <v>307</v>
      </c>
      <c r="E279" s="8" t="s">
        <v>101</v>
      </c>
      <c r="F279" s="8" t="s">
        <v>661</v>
      </c>
      <c r="G279" s="9">
        <v>16000000</v>
      </c>
      <c r="H279" s="9">
        <v>18040281</v>
      </c>
      <c r="I279" s="9">
        <v>18040281</v>
      </c>
      <c r="J279" s="158">
        <f t="shared" si="47"/>
        <v>1</v>
      </c>
      <c r="K279" s="193"/>
    </row>
    <row r="280" spans="1:11" ht="52.5">
      <c r="A280" s="8" t="s">
        <v>1096</v>
      </c>
      <c r="B280" s="10" t="s">
        <v>1215</v>
      </c>
      <c r="C280" s="8" t="s">
        <v>329</v>
      </c>
      <c r="D280" s="8" t="s">
        <v>307</v>
      </c>
      <c r="E280" s="8" t="s">
        <v>1235</v>
      </c>
      <c r="F280" s="8"/>
      <c r="G280" s="9">
        <f t="shared" si="53"/>
        <v>69500</v>
      </c>
      <c r="H280" s="9">
        <f t="shared" si="53"/>
        <v>0</v>
      </c>
      <c r="I280" s="9">
        <f t="shared" si="53"/>
        <v>0</v>
      </c>
      <c r="J280" s="158"/>
      <c r="K280" s="193"/>
    </row>
    <row r="281" spans="1:11" ht="26.25">
      <c r="A281" s="8" t="s">
        <v>1097</v>
      </c>
      <c r="B281" s="10" t="s">
        <v>347</v>
      </c>
      <c r="C281" s="11" t="s">
        <v>329</v>
      </c>
      <c r="D281" s="8" t="s">
        <v>307</v>
      </c>
      <c r="E281" s="8" t="s">
        <v>1235</v>
      </c>
      <c r="F281" s="8" t="s">
        <v>660</v>
      </c>
      <c r="G281" s="9">
        <f t="shared" si="53"/>
        <v>69500</v>
      </c>
      <c r="H281" s="9">
        <f t="shared" si="53"/>
        <v>0</v>
      </c>
      <c r="I281" s="9">
        <f t="shared" si="53"/>
        <v>0</v>
      </c>
      <c r="J281" s="158"/>
      <c r="K281" s="193"/>
    </row>
    <row r="282" spans="1:11" ht="12.75">
      <c r="A282" s="8" t="s">
        <v>1098</v>
      </c>
      <c r="B282" s="10" t="s">
        <v>348</v>
      </c>
      <c r="C282" s="11" t="s">
        <v>329</v>
      </c>
      <c r="D282" s="8" t="s">
        <v>307</v>
      </c>
      <c r="E282" s="8" t="s">
        <v>1235</v>
      </c>
      <c r="F282" s="8" t="s">
        <v>661</v>
      </c>
      <c r="G282" s="9">
        <v>69500</v>
      </c>
      <c r="H282" s="9">
        <f>57400+12100-57400-12100</f>
        <v>0</v>
      </c>
      <c r="I282" s="9">
        <f>57400+12100-57400-12100</f>
        <v>0</v>
      </c>
      <c r="J282" s="158"/>
      <c r="K282" s="193"/>
    </row>
    <row r="283" spans="1:11" ht="66">
      <c r="A283" s="8" t="s">
        <v>821</v>
      </c>
      <c r="B283" s="10" t="s">
        <v>1778</v>
      </c>
      <c r="C283" s="11" t="s">
        <v>329</v>
      </c>
      <c r="D283" s="8" t="s">
        <v>307</v>
      </c>
      <c r="E283" s="8" t="s">
        <v>1777</v>
      </c>
      <c r="F283" s="8"/>
      <c r="G283" s="9">
        <f aca="true" t="shared" si="54" ref="G283:I284">G284</f>
        <v>0</v>
      </c>
      <c r="H283" s="9">
        <f t="shared" si="54"/>
        <v>123233</v>
      </c>
      <c r="I283" s="9">
        <f t="shared" si="54"/>
        <v>123233</v>
      </c>
      <c r="J283" s="158">
        <f t="shared" si="47"/>
        <v>1</v>
      </c>
      <c r="K283" s="193"/>
    </row>
    <row r="284" spans="1:11" ht="26.25">
      <c r="A284" s="8" t="s">
        <v>1293</v>
      </c>
      <c r="B284" s="10" t="s">
        <v>347</v>
      </c>
      <c r="C284" s="11" t="s">
        <v>329</v>
      </c>
      <c r="D284" s="8" t="s">
        <v>307</v>
      </c>
      <c r="E284" s="8" t="s">
        <v>1777</v>
      </c>
      <c r="F284" s="8" t="s">
        <v>660</v>
      </c>
      <c r="G284" s="9">
        <f t="shared" si="54"/>
        <v>0</v>
      </c>
      <c r="H284" s="9">
        <f t="shared" si="54"/>
        <v>123233</v>
      </c>
      <c r="I284" s="9">
        <f t="shared" si="54"/>
        <v>123233</v>
      </c>
      <c r="J284" s="158">
        <f t="shared" si="47"/>
        <v>1</v>
      </c>
      <c r="K284" s="193"/>
    </row>
    <row r="285" spans="1:11" ht="12.75">
      <c r="A285" s="8" t="s">
        <v>1294</v>
      </c>
      <c r="B285" s="10" t="s">
        <v>348</v>
      </c>
      <c r="C285" s="11" t="s">
        <v>329</v>
      </c>
      <c r="D285" s="8" t="s">
        <v>307</v>
      </c>
      <c r="E285" s="8" t="s">
        <v>1777</v>
      </c>
      <c r="F285" s="8" t="s">
        <v>661</v>
      </c>
      <c r="G285" s="9">
        <v>0</v>
      </c>
      <c r="H285" s="9">
        <v>123233</v>
      </c>
      <c r="I285" s="9">
        <v>123233</v>
      </c>
      <c r="J285" s="158">
        <f t="shared" si="47"/>
        <v>1</v>
      </c>
      <c r="K285" s="193"/>
    </row>
    <row r="286" spans="1:11" ht="66">
      <c r="A286" s="8" t="s">
        <v>1295</v>
      </c>
      <c r="B286" s="10" t="s">
        <v>1216</v>
      </c>
      <c r="C286" s="8" t="s">
        <v>329</v>
      </c>
      <c r="D286" s="8" t="s">
        <v>307</v>
      </c>
      <c r="E286" s="8" t="s">
        <v>1214</v>
      </c>
      <c r="F286" s="8"/>
      <c r="G286" s="9">
        <f t="shared" si="53"/>
        <v>380903</v>
      </c>
      <c r="H286" s="9">
        <f t="shared" si="53"/>
        <v>380903</v>
      </c>
      <c r="I286" s="9">
        <f t="shared" si="53"/>
        <v>380903</v>
      </c>
      <c r="J286" s="158">
        <f t="shared" si="47"/>
        <v>1</v>
      </c>
      <c r="K286" s="193"/>
    </row>
    <row r="287" spans="1:11" ht="26.25">
      <c r="A287" s="8" t="s">
        <v>822</v>
      </c>
      <c r="B287" s="10" t="s">
        <v>347</v>
      </c>
      <c r="C287" s="11" t="s">
        <v>329</v>
      </c>
      <c r="D287" s="8" t="s">
        <v>307</v>
      </c>
      <c r="E287" s="8" t="s">
        <v>1214</v>
      </c>
      <c r="F287" s="8" t="s">
        <v>660</v>
      </c>
      <c r="G287" s="9">
        <f t="shared" si="53"/>
        <v>380903</v>
      </c>
      <c r="H287" s="9">
        <f t="shared" si="53"/>
        <v>380903</v>
      </c>
      <c r="I287" s="9">
        <f t="shared" si="53"/>
        <v>380903</v>
      </c>
      <c r="J287" s="158">
        <f t="shared" si="47"/>
        <v>1</v>
      </c>
      <c r="K287" s="193"/>
    </row>
    <row r="288" spans="1:11" ht="12.75">
      <c r="A288" s="8" t="s">
        <v>823</v>
      </c>
      <c r="B288" s="10" t="s">
        <v>348</v>
      </c>
      <c r="C288" s="11" t="s">
        <v>329</v>
      </c>
      <c r="D288" s="8" t="s">
        <v>307</v>
      </c>
      <c r="E288" s="8" t="s">
        <v>1214</v>
      </c>
      <c r="F288" s="8" t="s">
        <v>661</v>
      </c>
      <c r="G288" s="9">
        <v>380903</v>
      </c>
      <c r="H288" s="9">
        <v>380903</v>
      </c>
      <c r="I288" s="9">
        <v>380903</v>
      </c>
      <c r="J288" s="158">
        <f t="shared" si="47"/>
        <v>1</v>
      </c>
      <c r="K288" s="193"/>
    </row>
    <row r="289" spans="1:11" ht="26.25">
      <c r="A289" s="8" t="s">
        <v>824</v>
      </c>
      <c r="B289" s="7" t="s">
        <v>594</v>
      </c>
      <c r="C289" s="11" t="s">
        <v>329</v>
      </c>
      <c r="D289" s="8" t="s">
        <v>307</v>
      </c>
      <c r="E289" s="8" t="s">
        <v>102</v>
      </c>
      <c r="F289" s="8"/>
      <c r="G289" s="9">
        <f>G293+G296+G299+G305+G308+G290+G302</f>
        <v>40093580</v>
      </c>
      <c r="H289" s="9">
        <f>H293+H296+H299+H305+H308+H290+H302</f>
        <v>59966882.69</v>
      </c>
      <c r="I289" s="9">
        <f>I293+I296+I299+I305+I308+I290+I302</f>
        <v>59966882.69</v>
      </c>
      <c r="J289" s="158">
        <f t="shared" si="47"/>
        <v>1</v>
      </c>
      <c r="K289" s="193"/>
    </row>
    <row r="290" spans="1:11" ht="78.75">
      <c r="A290" s="8" t="s">
        <v>825</v>
      </c>
      <c r="B290" s="7" t="s">
        <v>1757</v>
      </c>
      <c r="C290" s="11" t="s">
        <v>329</v>
      </c>
      <c r="D290" s="8" t="s">
        <v>307</v>
      </c>
      <c r="E290" s="8" t="s">
        <v>1427</v>
      </c>
      <c r="F290" s="8"/>
      <c r="G290" s="9">
        <f aca="true" t="shared" si="55" ref="G290:I291">G291</f>
        <v>0</v>
      </c>
      <c r="H290" s="9">
        <f t="shared" si="55"/>
        <v>86868.69</v>
      </c>
      <c r="I290" s="9">
        <f t="shared" si="55"/>
        <v>86868.69</v>
      </c>
      <c r="J290" s="158">
        <f t="shared" si="47"/>
        <v>1</v>
      </c>
      <c r="K290" s="193"/>
    </row>
    <row r="291" spans="1:11" ht="26.25">
      <c r="A291" s="8" t="s">
        <v>826</v>
      </c>
      <c r="B291" s="10" t="s">
        <v>347</v>
      </c>
      <c r="C291" s="11" t="s">
        <v>329</v>
      </c>
      <c r="D291" s="8" t="s">
        <v>307</v>
      </c>
      <c r="E291" s="8" t="s">
        <v>1427</v>
      </c>
      <c r="F291" s="8" t="s">
        <v>660</v>
      </c>
      <c r="G291" s="9">
        <f t="shared" si="55"/>
        <v>0</v>
      </c>
      <c r="H291" s="9">
        <f t="shared" si="55"/>
        <v>86868.69</v>
      </c>
      <c r="I291" s="9">
        <f t="shared" si="55"/>
        <v>86868.69</v>
      </c>
      <c r="J291" s="158">
        <f t="shared" si="47"/>
        <v>1</v>
      </c>
      <c r="K291" s="193"/>
    </row>
    <row r="292" spans="1:11" ht="12.75">
      <c r="A292" s="8" t="s">
        <v>827</v>
      </c>
      <c r="B292" s="10" t="s">
        <v>348</v>
      </c>
      <c r="C292" s="11" t="s">
        <v>329</v>
      </c>
      <c r="D292" s="8" t="s">
        <v>307</v>
      </c>
      <c r="E292" s="8" t="s">
        <v>1427</v>
      </c>
      <c r="F292" s="8" t="s">
        <v>661</v>
      </c>
      <c r="G292" s="9">
        <v>0</v>
      </c>
      <c r="H292" s="9">
        <v>86868.69</v>
      </c>
      <c r="I292" s="9">
        <v>86868.69</v>
      </c>
      <c r="J292" s="158">
        <f t="shared" si="47"/>
        <v>1</v>
      </c>
      <c r="K292" s="193"/>
    </row>
    <row r="293" spans="1:11" ht="66">
      <c r="A293" s="8" t="s">
        <v>1296</v>
      </c>
      <c r="B293" s="10" t="s">
        <v>1051</v>
      </c>
      <c r="C293" s="11" t="s">
        <v>329</v>
      </c>
      <c r="D293" s="8" t="s">
        <v>307</v>
      </c>
      <c r="E293" s="8" t="s">
        <v>103</v>
      </c>
      <c r="F293" s="8"/>
      <c r="G293" s="9">
        <f aca="true" t="shared" si="56" ref="G293:I294">G294</f>
        <v>2254400</v>
      </c>
      <c r="H293" s="9">
        <f t="shared" si="56"/>
        <v>3197431</v>
      </c>
      <c r="I293" s="9">
        <f t="shared" si="56"/>
        <v>3197431</v>
      </c>
      <c r="J293" s="158">
        <f t="shared" si="47"/>
        <v>1</v>
      </c>
      <c r="K293" s="193"/>
    </row>
    <row r="294" spans="1:11" ht="26.25">
      <c r="A294" s="8" t="s">
        <v>1297</v>
      </c>
      <c r="B294" s="10" t="s">
        <v>347</v>
      </c>
      <c r="C294" s="11" t="s">
        <v>329</v>
      </c>
      <c r="D294" s="8" t="s">
        <v>307</v>
      </c>
      <c r="E294" s="8" t="s">
        <v>103</v>
      </c>
      <c r="F294" s="8" t="s">
        <v>660</v>
      </c>
      <c r="G294" s="9">
        <f t="shared" si="56"/>
        <v>2254400</v>
      </c>
      <c r="H294" s="9">
        <f t="shared" si="56"/>
        <v>3197431</v>
      </c>
      <c r="I294" s="9">
        <f t="shared" si="56"/>
        <v>3197431</v>
      </c>
      <c r="J294" s="158">
        <f t="shared" si="47"/>
        <v>1</v>
      </c>
      <c r="K294" s="193"/>
    </row>
    <row r="295" spans="1:11" ht="12.75">
      <c r="A295" s="8" t="s">
        <v>1298</v>
      </c>
      <c r="B295" s="10" t="s">
        <v>348</v>
      </c>
      <c r="C295" s="11" t="s">
        <v>329</v>
      </c>
      <c r="D295" s="8" t="s">
        <v>307</v>
      </c>
      <c r="E295" s="8" t="s">
        <v>103</v>
      </c>
      <c r="F295" s="8" t="s">
        <v>661</v>
      </c>
      <c r="G295" s="9">
        <v>2254400</v>
      </c>
      <c r="H295" s="9">
        <v>3197431</v>
      </c>
      <c r="I295" s="9">
        <v>3197431</v>
      </c>
      <c r="J295" s="158">
        <f t="shared" si="47"/>
        <v>1</v>
      </c>
      <c r="K295" s="193"/>
    </row>
    <row r="296" spans="1:11" ht="171">
      <c r="A296" s="8" t="s">
        <v>1299</v>
      </c>
      <c r="B296" s="7" t="s">
        <v>1052</v>
      </c>
      <c r="C296" s="8" t="s">
        <v>329</v>
      </c>
      <c r="D296" s="8" t="s">
        <v>307</v>
      </c>
      <c r="E296" s="11" t="s">
        <v>849</v>
      </c>
      <c r="F296" s="8"/>
      <c r="G296" s="9">
        <f aca="true" t="shared" si="57" ref="G296:I297">G297</f>
        <v>37839180</v>
      </c>
      <c r="H296" s="9">
        <f t="shared" si="57"/>
        <v>37739180</v>
      </c>
      <c r="I296" s="9">
        <f t="shared" si="57"/>
        <v>37739180</v>
      </c>
      <c r="J296" s="158">
        <f t="shared" si="47"/>
        <v>1</v>
      </c>
      <c r="K296" s="193"/>
    </row>
    <row r="297" spans="1:11" ht="26.25">
      <c r="A297" s="8" t="s">
        <v>1300</v>
      </c>
      <c r="B297" s="10" t="s">
        <v>347</v>
      </c>
      <c r="C297" s="8" t="s">
        <v>329</v>
      </c>
      <c r="D297" s="8" t="s">
        <v>307</v>
      </c>
      <c r="E297" s="11" t="s">
        <v>849</v>
      </c>
      <c r="F297" s="8" t="s">
        <v>660</v>
      </c>
      <c r="G297" s="9">
        <f t="shared" si="57"/>
        <v>37839180</v>
      </c>
      <c r="H297" s="9">
        <f t="shared" si="57"/>
        <v>37739180</v>
      </c>
      <c r="I297" s="9">
        <f t="shared" si="57"/>
        <v>37739180</v>
      </c>
      <c r="J297" s="158">
        <f t="shared" si="47"/>
        <v>1</v>
      </c>
      <c r="K297" s="193"/>
    </row>
    <row r="298" spans="1:11" ht="12.75">
      <c r="A298" s="8" t="s">
        <v>1301</v>
      </c>
      <c r="B298" s="10" t="s">
        <v>348</v>
      </c>
      <c r="C298" s="8" t="s">
        <v>329</v>
      </c>
      <c r="D298" s="8" t="s">
        <v>307</v>
      </c>
      <c r="E298" s="11" t="s">
        <v>849</v>
      </c>
      <c r="F298" s="8" t="s">
        <v>661</v>
      </c>
      <c r="G298" s="9">
        <v>37839180</v>
      </c>
      <c r="H298" s="9">
        <v>37739180</v>
      </c>
      <c r="I298" s="9">
        <v>37739180</v>
      </c>
      <c r="J298" s="158">
        <f t="shared" si="47"/>
        <v>1</v>
      </c>
      <c r="K298" s="193"/>
    </row>
    <row r="299" spans="1:11" ht="78.75">
      <c r="A299" s="8" t="s">
        <v>1302</v>
      </c>
      <c r="B299" s="10" t="s">
        <v>1383</v>
      </c>
      <c r="C299" s="8" t="s">
        <v>329</v>
      </c>
      <c r="D299" s="8" t="s">
        <v>307</v>
      </c>
      <c r="E299" s="11" t="s">
        <v>1384</v>
      </c>
      <c r="F299" s="8"/>
      <c r="G299" s="9">
        <f aca="true" t="shared" si="58" ref="G299:I300">G300</f>
        <v>0</v>
      </c>
      <c r="H299" s="9">
        <f t="shared" si="58"/>
        <v>400814</v>
      </c>
      <c r="I299" s="9">
        <f t="shared" si="58"/>
        <v>400814</v>
      </c>
      <c r="J299" s="158">
        <f t="shared" si="47"/>
        <v>1</v>
      </c>
      <c r="K299" s="193"/>
    </row>
    <row r="300" spans="1:11" ht="26.25">
      <c r="A300" s="8" t="s">
        <v>1303</v>
      </c>
      <c r="B300" s="10" t="s">
        <v>347</v>
      </c>
      <c r="C300" s="8" t="s">
        <v>329</v>
      </c>
      <c r="D300" s="8" t="s">
        <v>307</v>
      </c>
      <c r="E300" s="11" t="s">
        <v>1384</v>
      </c>
      <c r="F300" s="8" t="s">
        <v>660</v>
      </c>
      <c r="G300" s="9">
        <f t="shared" si="58"/>
        <v>0</v>
      </c>
      <c r="H300" s="9">
        <f t="shared" si="58"/>
        <v>400814</v>
      </c>
      <c r="I300" s="9">
        <f t="shared" si="58"/>
        <v>400814</v>
      </c>
      <c r="J300" s="158">
        <f t="shared" si="47"/>
        <v>1</v>
      </c>
      <c r="K300" s="193"/>
    </row>
    <row r="301" spans="1:11" ht="12.75">
      <c r="A301" s="8" t="s">
        <v>1304</v>
      </c>
      <c r="B301" s="10" t="s">
        <v>348</v>
      </c>
      <c r="C301" s="8" t="s">
        <v>329</v>
      </c>
      <c r="D301" s="8" t="s">
        <v>307</v>
      </c>
      <c r="E301" s="11" t="s">
        <v>1384</v>
      </c>
      <c r="F301" s="8" t="s">
        <v>661</v>
      </c>
      <c r="G301" s="9">
        <v>0</v>
      </c>
      <c r="H301" s="9">
        <v>400814</v>
      </c>
      <c r="I301" s="9">
        <v>400814</v>
      </c>
      <c r="J301" s="158">
        <f t="shared" si="47"/>
        <v>1</v>
      </c>
      <c r="K301" s="193"/>
    </row>
    <row r="302" spans="1:11" ht="78.75">
      <c r="A302" s="8" t="s">
        <v>171</v>
      </c>
      <c r="B302" s="10" t="s">
        <v>1780</v>
      </c>
      <c r="C302" s="8" t="s">
        <v>329</v>
      </c>
      <c r="D302" s="8" t="s">
        <v>307</v>
      </c>
      <c r="E302" s="11" t="s">
        <v>1779</v>
      </c>
      <c r="F302" s="8"/>
      <c r="G302" s="9">
        <f aca="true" t="shared" si="59" ref="G302:I303">G303</f>
        <v>0</v>
      </c>
      <c r="H302" s="9">
        <f t="shared" si="59"/>
        <v>250837</v>
      </c>
      <c r="I302" s="9">
        <f t="shared" si="59"/>
        <v>250837</v>
      </c>
      <c r="J302" s="158">
        <f>I302/H302</f>
        <v>1</v>
      </c>
      <c r="K302" s="193"/>
    </row>
    <row r="303" spans="1:11" ht="26.25">
      <c r="A303" s="8" t="s">
        <v>172</v>
      </c>
      <c r="B303" s="10" t="s">
        <v>347</v>
      </c>
      <c r="C303" s="8" t="s">
        <v>329</v>
      </c>
      <c r="D303" s="8" t="s">
        <v>307</v>
      </c>
      <c r="E303" s="11" t="s">
        <v>1779</v>
      </c>
      <c r="F303" s="8" t="s">
        <v>660</v>
      </c>
      <c r="G303" s="9">
        <f t="shared" si="59"/>
        <v>0</v>
      </c>
      <c r="H303" s="9">
        <f t="shared" si="59"/>
        <v>250837</v>
      </c>
      <c r="I303" s="9">
        <f t="shared" si="59"/>
        <v>250837</v>
      </c>
      <c r="J303" s="158">
        <f>I303/H303</f>
        <v>1</v>
      </c>
      <c r="K303" s="193"/>
    </row>
    <row r="304" spans="1:11" ht="12.75">
      <c r="A304" s="8" t="s">
        <v>173</v>
      </c>
      <c r="B304" s="10" t="s">
        <v>348</v>
      </c>
      <c r="C304" s="8" t="s">
        <v>329</v>
      </c>
      <c r="D304" s="8" t="s">
        <v>307</v>
      </c>
      <c r="E304" s="11" t="s">
        <v>1779</v>
      </c>
      <c r="F304" s="8" t="s">
        <v>661</v>
      </c>
      <c r="G304" s="9">
        <v>0</v>
      </c>
      <c r="H304" s="9">
        <v>250837</v>
      </c>
      <c r="I304" s="9">
        <v>250837</v>
      </c>
      <c r="J304" s="158">
        <f>I304/H304</f>
        <v>1</v>
      </c>
      <c r="K304" s="193"/>
    </row>
    <row r="305" spans="1:11" ht="78.75">
      <c r="A305" s="8" t="s">
        <v>174</v>
      </c>
      <c r="B305" s="10" t="s">
        <v>1385</v>
      </c>
      <c r="C305" s="8" t="s">
        <v>329</v>
      </c>
      <c r="D305" s="8" t="s">
        <v>307</v>
      </c>
      <c r="E305" s="11" t="s">
        <v>1386</v>
      </c>
      <c r="F305" s="8"/>
      <c r="G305" s="9">
        <f aca="true" t="shared" si="60" ref="G305:I306">G306</f>
        <v>0</v>
      </c>
      <c r="H305" s="9">
        <f t="shared" si="60"/>
        <v>4081632</v>
      </c>
      <c r="I305" s="9">
        <f t="shared" si="60"/>
        <v>4081632</v>
      </c>
      <c r="J305" s="158">
        <f t="shared" si="47"/>
        <v>1</v>
      </c>
      <c r="K305" s="193"/>
    </row>
    <row r="306" spans="1:11" ht="26.25">
      <c r="A306" s="8" t="s">
        <v>1305</v>
      </c>
      <c r="B306" s="10" t="s">
        <v>347</v>
      </c>
      <c r="C306" s="8" t="s">
        <v>329</v>
      </c>
      <c r="D306" s="8" t="s">
        <v>307</v>
      </c>
      <c r="E306" s="11" t="s">
        <v>1386</v>
      </c>
      <c r="F306" s="8" t="s">
        <v>660</v>
      </c>
      <c r="G306" s="9">
        <f t="shared" si="60"/>
        <v>0</v>
      </c>
      <c r="H306" s="9">
        <f t="shared" si="60"/>
        <v>4081632</v>
      </c>
      <c r="I306" s="9">
        <f t="shared" si="60"/>
        <v>4081632</v>
      </c>
      <c r="J306" s="158">
        <f t="shared" si="47"/>
        <v>1</v>
      </c>
      <c r="K306" s="193"/>
    </row>
    <row r="307" spans="1:11" ht="12.75">
      <c r="A307" s="8" t="s">
        <v>1306</v>
      </c>
      <c r="B307" s="10" t="s">
        <v>348</v>
      </c>
      <c r="C307" s="8" t="s">
        <v>329</v>
      </c>
      <c r="D307" s="8" t="s">
        <v>307</v>
      </c>
      <c r="E307" s="11" t="s">
        <v>1386</v>
      </c>
      <c r="F307" s="8" t="s">
        <v>661</v>
      </c>
      <c r="G307" s="9">
        <v>0</v>
      </c>
      <c r="H307" s="9">
        <v>4081632</v>
      </c>
      <c r="I307" s="9">
        <v>4081632</v>
      </c>
      <c r="J307" s="158">
        <f t="shared" si="47"/>
        <v>1</v>
      </c>
      <c r="K307" s="193"/>
    </row>
    <row r="308" spans="1:11" ht="78.75">
      <c r="A308" s="8" t="s">
        <v>1307</v>
      </c>
      <c r="B308" s="10" t="s">
        <v>1387</v>
      </c>
      <c r="C308" s="8" t="s">
        <v>329</v>
      </c>
      <c r="D308" s="8" t="s">
        <v>307</v>
      </c>
      <c r="E308" s="11" t="s">
        <v>1388</v>
      </c>
      <c r="F308" s="8"/>
      <c r="G308" s="9">
        <f aca="true" t="shared" si="61" ref="G308:I309">G309</f>
        <v>0</v>
      </c>
      <c r="H308" s="9">
        <f t="shared" si="61"/>
        <v>14210120</v>
      </c>
      <c r="I308" s="9">
        <f t="shared" si="61"/>
        <v>14210120</v>
      </c>
      <c r="J308" s="158">
        <f t="shared" si="47"/>
        <v>1</v>
      </c>
      <c r="K308" s="193"/>
    </row>
    <row r="309" spans="1:11" ht="26.25">
      <c r="A309" s="8" t="s">
        <v>160</v>
      </c>
      <c r="B309" s="10" t="s">
        <v>347</v>
      </c>
      <c r="C309" s="8" t="s">
        <v>329</v>
      </c>
      <c r="D309" s="8" t="s">
        <v>307</v>
      </c>
      <c r="E309" s="11" t="s">
        <v>1388</v>
      </c>
      <c r="F309" s="8" t="s">
        <v>660</v>
      </c>
      <c r="G309" s="9">
        <f t="shared" si="61"/>
        <v>0</v>
      </c>
      <c r="H309" s="9">
        <f t="shared" si="61"/>
        <v>14210120</v>
      </c>
      <c r="I309" s="9">
        <f t="shared" si="61"/>
        <v>14210120</v>
      </c>
      <c r="J309" s="158">
        <f t="shared" si="47"/>
        <v>1</v>
      </c>
      <c r="K309" s="193"/>
    </row>
    <row r="310" spans="1:11" ht="12.75">
      <c r="A310" s="8" t="s">
        <v>175</v>
      </c>
      <c r="B310" s="10" t="s">
        <v>348</v>
      </c>
      <c r="C310" s="8" t="s">
        <v>329</v>
      </c>
      <c r="D310" s="8" t="s">
        <v>307</v>
      </c>
      <c r="E310" s="11" t="s">
        <v>1388</v>
      </c>
      <c r="F310" s="8" t="s">
        <v>661</v>
      </c>
      <c r="G310" s="9">
        <v>0</v>
      </c>
      <c r="H310" s="9">
        <v>14210120</v>
      </c>
      <c r="I310" s="9">
        <v>14210120</v>
      </c>
      <c r="J310" s="158">
        <f t="shared" si="47"/>
        <v>1</v>
      </c>
      <c r="K310" s="193"/>
    </row>
    <row r="311" spans="1:11" ht="39">
      <c r="A311" s="8" t="s">
        <v>176</v>
      </c>
      <c r="B311" s="10" t="s">
        <v>905</v>
      </c>
      <c r="C311" s="8" t="s">
        <v>329</v>
      </c>
      <c r="D311" s="8" t="s">
        <v>307</v>
      </c>
      <c r="E311" s="11" t="s">
        <v>906</v>
      </c>
      <c r="F311" s="8"/>
      <c r="G311" s="9">
        <f aca="true" t="shared" si="62" ref="G311:I313">G312</f>
        <v>20000</v>
      </c>
      <c r="H311" s="9">
        <f t="shared" si="62"/>
        <v>20000</v>
      </c>
      <c r="I311" s="9">
        <f t="shared" si="62"/>
        <v>20000</v>
      </c>
      <c r="J311" s="158">
        <f t="shared" si="47"/>
        <v>1</v>
      </c>
      <c r="K311" s="193"/>
    </row>
    <row r="312" spans="1:11" ht="105">
      <c r="A312" s="8" t="s">
        <v>177</v>
      </c>
      <c r="B312" s="10" t="s">
        <v>1053</v>
      </c>
      <c r="C312" s="8" t="s">
        <v>329</v>
      </c>
      <c r="D312" s="8" t="s">
        <v>307</v>
      </c>
      <c r="E312" s="11" t="s">
        <v>907</v>
      </c>
      <c r="F312" s="8"/>
      <c r="G312" s="9">
        <f>G313</f>
        <v>20000</v>
      </c>
      <c r="H312" s="9">
        <f t="shared" si="62"/>
        <v>20000</v>
      </c>
      <c r="I312" s="9">
        <f t="shared" si="62"/>
        <v>20000</v>
      </c>
      <c r="J312" s="158">
        <f t="shared" si="47"/>
        <v>1</v>
      </c>
      <c r="K312" s="193"/>
    </row>
    <row r="313" spans="1:11" ht="26.25">
      <c r="A313" s="8" t="s">
        <v>178</v>
      </c>
      <c r="B313" s="10" t="s">
        <v>347</v>
      </c>
      <c r="C313" s="8" t="s">
        <v>329</v>
      </c>
      <c r="D313" s="8" t="s">
        <v>307</v>
      </c>
      <c r="E313" s="11" t="s">
        <v>907</v>
      </c>
      <c r="F313" s="8" t="s">
        <v>660</v>
      </c>
      <c r="G313" s="9">
        <f>G314</f>
        <v>20000</v>
      </c>
      <c r="H313" s="9">
        <f t="shared" si="62"/>
        <v>20000</v>
      </c>
      <c r="I313" s="9">
        <f t="shared" si="62"/>
        <v>20000</v>
      </c>
      <c r="J313" s="158">
        <f aca="true" t="shared" si="63" ref="J313:J359">I313/H313</f>
        <v>1</v>
      </c>
      <c r="K313" s="193"/>
    </row>
    <row r="314" spans="1:11" ht="12.75">
      <c r="A314" s="8" t="s">
        <v>179</v>
      </c>
      <c r="B314" s="10" t="s">
        <v>348</v>
      </c>
      <c r="C314" s="8" t="s">
        <v>329</v>
      </c>
      <c r="D314" s="8" t="s">
        <v>307</v>
      </c>
      <c r="E314" s="11" t="s">
        <v>907</v>
      </c>
      <c r="F314" s="8" t="s">
        <v>661</v>
      </c>
      <c r="G314" s="9">
        <v>20000</v>
      </c>
      <c r="H314" s="9">
        <v>20000</v>
      </c>
      <c r="I314" s="9">
        <v>20000</v>
      </c>
      <c r="J314" s="158">
        <f t="shared" si="63"/>
        <v>1</v>
      </c>
      <c r="K314" s="193"/>
    </row>
    <row r="315" spans="1:11" ht="12.75">
      <c r="A315" s="8" t="s">
        <v>180</v>
      </c>
      <c r="B315" s="31" t="s">
        <v>638</v>
      </c>
      <c r="C315" s="8" t="s">
        <v>329</v>
      </c>
      <c r="D315" s="8" t="s">
        <v>406</v>
      </c>
      <c r="E315" s="8"/>
      <c r="F315" s="8"/>
      <c r="G315" s="9">
        <f aca="true" t="shared" si="64" ref="G315:I316">G316</f>
        <v>23648700</v>
      </c>
      <c r="H315" s="9">
        <f t="shared" si="64"/>
        <v>28477548.86</v>
      </c>
      <c r="I315" s="9">
        <f t="shared" si="64"/>
        <v>28467374.01</v>
      </c>
      <c r="J315" s="158">
        <f t="shared" si="63"/>
        <v>0.9996427062578307</v>
      </c>
      <c r="K315" s="193"/>
    </row>
    <row r="316" spans="1:11" ht="26.25">
      <c r="A316" s="8" t="s">
        <v>181</v>
      </c>
      <c r="B316" s="31" t="s">
        <v>1047</v>
      </c>
      <c r="C316" s="8" t="s">
        <v>329</v>
      </c>
      <c r="D316" s="8" t="s">
        <v>406</v>
      </c>
      <c r="E316" s="8" t="s">
        <v>64</v>
      </c>
      <c r="F316" s="8"/>
      <c r="G316" s="9">
        <f t="shared" si="64"/>
        <v>23648700</v>
      </c>
      <c r="H316" s="9">
        <f t="shared" si="64"/>
        <v>28477548.86</v>
      </c>
      <c r="I316" s="9">
        <f t="shared" si="64"/>
        <v>28467374.01</v>
      </c>
      <c r="J316" s="158">
        <f t="shared" si="63"/>
        <v>0.9996427062578307</v>
      </c>
      <c r="K316" s="193"/>
    </row>
    <row r="317" spans="1:11" ht="26.25">
      <c r="A317" s="8" t="s">
        <v>182</v>
      </c>
      <c r="B317" s="31" t="s">
        <v>781</v>
      </c>
      <c r="C317" s="8" t="s">
        <v>329</v>
      </c>
      <c r="D317" s="8" t="s">
        <v>406</v>
      </c>
      <c r="E317" s="8" t="s">
        <v>104</v>
      </c>
      <c r="F317" s="8"/>
      <c r="G317" s="9">
        <f>G318+G325</f>
        <v>23648700</v>
      </c>
      <c r="H317" s="9">
        <f>H318+H325</f>
        <v>28477548.86</v>
      </c>
      <c r="I317" s="9">
        <f>I318+I325</f>
        <v>28467374.01</v>
      </c>
      <c r="J317" s="158">
        <f t="shared" si="63"/>
        <v>0.9996427062578307</v>
      </c>
      <c r="K317" s="193"/>
    </row>
    <row r="318" spans="1:11" ht="78.75">
      <c r="A318" s="8" t="s">
        <v>183</v>
      </c>
      <c r="B318" s="71" t="s">
        <v>1054</v>
      </c>
      <c r="C318" s="8" t="s">
        <v>329</v>
      </c>
      <c r="D318" s="8" t="s">
        <v>406</v>
      </c>
      <c r="E318" s="8" t="s">
        <v>105</v>
      </c>
      <c r="F318" s="8"/>
      <c r="G318" s="9">
        <f>G319+G321+G323</f>
        <v>2996900</v>
      </c>
      <c r="H318" s="9">
        <f>H319+H321+H323</f>
        <v>3789547.17</v>
      </c>
      <c r="I318" s="9">
        <f>I319+I321+I323</f>
        <v>3789546.43</v>
      </c>
      <c r="J318" s="158">
        <f t="shared" si="63"/>
        <v>0.999999804726009</v>
      </c>
      <c r="K318" s="193"/>
    </row>
    <row r="319" spans="1:11" ht="66">
      <c r="A319" s="8" t="s">
        <v>666</v>
      </c>
      <c r="B319" s="10" t="s">
        <v>4</v>
      </c>
      <c r="C319" s="8" t="s">
        <v>329</v>
      </c>
      <c r="D319" s="8" t="s">
        <v>406</v>
      </c>
      <c r="E319" s="8" t="s">
        <v>105</v>
      </c>
      <c r="F319" s="8" t="s">
        <v>355</v>
      </c>
      <c r="G319" s="9">
        <f>G320</f>
        <v>2411000</v>
      </c>
      <c r="H319" s="9">
        <f>H320</f>
        <v>3225115.9</v>
      </c>
      <c r="I319" s="9">
        <f>I320</f>
        <v>3225115.16</v>
      </c>
      <c r="J319" s="158">
        <f t="shared" si="63"/>
        <v>0.9999997705508816</v>
      </c>
      <c r="K319" s="193"/>
    </row>
    <row r="320" spans="1:11" ht="26.25">
      <c r="A320" s="8" t="s">
        <v>184</v>
      </c>
      <c r="B320" s="10" t="s">
        <v>30</v>
      </c>
      <c r="C320" s="8" t="s">
        <v>329</v>
      </c>
      <c r="D320" s="8" t="s">
        <v>406</v>
      </c>
      <c r="E320" s="8" t="s">
        <v>105</v>
      </c>
      <c r="F320" s="8" t="s">
        <v>372</v>
      </c>
      <c r="G320" s="9">
        <v>2411000</v>
      </c>
      <c r="H320" s="9">
        <v>3225115.9</v>
      </c>
      <c r="I320" s="9">
        <v>3225115.16</v>
      </c>
      <c r="J320" s="158">
        <f t="shared" si="63"/>
        <v>0.9999997705508816</v>
      </c>
      <c r="K320" s="193"/>
    </row>
    <row r="321" spans="1:11" ht="26.25">
      <c r="A321" s="8" t="s">
        <v>185</v>
      </c>
      <c r="B321" s="10" t="s">
        <v>1804</v>
      </c>
      <c r="C321" s="8" t="s">
        <v>329</v>
      </c>
      <c r="D321" s="8" t="s">
        <v>406</v>
      </c>
      <c r="E321" s="8" t="s">
        <v>105</v>
      </c>
      <c r="F321" s="8" t="s">
        <v>147</v>
      </c>
      <c r="G321" s="9">
        <f>G322</f>
        <v>582700</v>
      </c>
      <c r="H321" s="9">
        <f>H322</f>
        <v>564084.29</v>
      </c>
      <c r="I321" s="9">
        <f>I322</f>
        <v>564084.29</v>
      </c>
      <c r="J321" s="158">
        <f t="shared" si="63"/>
        <v>1</v>
      </c>
      <c r="K321" s="193"/>
    </row>
    <row r="322" spans="1:11" ht="26.25">
      <c r="A322" s="8" t="s">
        <v>186</v>
      </c>
      <c r="B322" s="10" t="s">
        <v>410</v>
      </c>
      <c r="C322" s="8" t="s">
        <v>329</v>
      </c>
      <c r="D322" s="8" t="s">
        <v>406</v>
      </c>
      <c r="E322" s="8" t="s">
        <v>105</v>
      </c>
      <c r="F322" s="70" t="s">
        <v>749</v>
      </c>
      <c r="G322" s="9">
        <v>582700</v>
      </c>
      <c r="H322" s="9">
        <v>564084.29</v>
      </c>
      <c r="I322" s="9">
        <v>564084.29</v>
      </c>
      <c r="J322" s="158">
        <f t="shared" si="63"/>
        <v>1</v>
      </c>
      <c r="K322" s="193"/>
    </row>
    <row r="323" spans="1:11" ht="12.75">
      <c r="A323" s="8" t="s">
        <v>187</v>
      </c>
      <c r="B323" s="10" t="s">
        <v>33</v>
      </c>
      <c r="C323" s="8" t="s">
        <v>329</v>
      </c>
      <c r="D323" s="8" t="s">
        <v>406</v>
      </c>
      <c r="E323" s="8" t="s">
        <v>105</v>
      </c>
      <c r="F323" s="11" t="s">
        <v>32</v>
      </c>
      <c r="G323" s="9">
        <f>G324</f>
        <v>3200</v>
      </c>
      <c r="H323" s="9">
        <f>H324</f>
        <v>346.98</v>
      </c>
      <c r="I323" s="9">
        <f>I324</f>
        <v>346.98</v>
      </c>
      <c r="J323" s="158">
        <f t="shared" si="63"/>
        <v>1</v>
      </c>
      <c r="K323" s="193"/>
    </row>
    <row r="324" spans="1:11" ht="12.75">
      <c r="A324" s="8" t="s">
        <v>188</v>
      </c>
      <c r="B324" s="10" t="s">
        <v>34</v>
      </c>
      <c r="C324" s="8" t="s">
        <v>329</v>
      </c>
      <c r="D324" s="8" t="s">
        <v>406</v>
      </c>
      <c r="E324" s="8" t="s">
        <v>105</v>
      </c>
      <c r="F324" s="11" t="s">
        <v>31</v>
      </c>
      <c r="G324" s="9">
        <v>3200</v>
      </c>
      <c r="H324" s="9">
        <v>346.98</v>
      </c>
      <c r="I324" s="9">
        <v>346.98</v>
      </c>
      <c r="J324" s="158">
        <f t="shared" si="63"/>
        <v>1</v>
      </c>
      <c r="K324" s="193"/>
    </row>
    <row r="325" spans="1:11" ht="78.75">
      <c r="A325" s="8" t="s">
        <v>189</v>
      </c>
      <c r="B325" s="10" t="s">
        <v>1055</v>
      </c>
      <c r="C325" s="8" t="s">
        <v>329</v>
      </c>
      <c r="D325" s="8" t="s">
        <v>406</v>
      </c>
      <c r="E325" s="8" t="s">
        <v>106</v>
      </c>
      <c r="F325" s="8"/>
      <c r="G325" s="9">
        <f>G326+G328+G332+G330</f>
        <v>20651800</v>
      </c>
      <c r="H325" s="9">
        <f>H326+H328+H332+H330</f>
        <v>24688001.69</v>
      </c>
      <c r="I325" s="9">
        <f>I326+I328+I332+I330</f>
        <v>24677827.580000002</v>
      </c>
      <c r="J325" s="158">
        <f t="shared" si="63"/>
        <v>0.9995878925265903</v>
      </c>
      <c r="K325" s="193"/>
    </row>
    <row r="326" spans="1:11" ht="66">
      <c r="A326" s="8" t="s">
        <v>190</v>
      </c>
      <c r="B326" s="10" t="s">
        <v>4</v>
      </c>
      <c r="C326" s="8" t="s">
        <v>329</v>
      </c>
      <c r="D326" s="8" t="s">
        <v>406</v>
      </c>
      <c r="E326" s="8" t="s">
        <v>106</v>
      </c>
      <c r="F326" s="8" t="s">
        <v>355</v>
      </c>
      <c r="G326" s="9">
        <f>G327</f>
        <v>20000000</v>
      </c>
      <c r="H326" s="9">
        <f>H327</f>
        <v>23664420</v>
      </c>
      <c r="I326" s="9">
        <f>I327</f>
        <v>23660343.91</v>
      </c>
      <c r="J326" s="158">
        <f t="shared" si="63"/>
        <v>0.9998277544938773</v>
      </c>
      <c r="K326" s="193"/>
    </row>
    <row r="327" spans="1:11" ht="12.75">
      <c r="A327" s="8" t="s">
        <v>191</v>
      </c>
      <c r="B327" s="10" t="s">
        <v>5</v>
      </c>
      <c r="C327" s="8" t="s">
        <v>329</v>
      </c>
      <c r="D327" s="8" t="s">
        <v>406</v>
      </c>
      <c r="E327" s="8" t="s">
        <v>106</v>
      </c>
      <c r="F327" s="8" t="s">
        <v>364</v>
      </c>
      <c r="G327" s="9">
        <v>20000000</v>
      </c>
      <c r="H327" s="9">
        <v>23664420</v>
      </c>
      <c r="I327" s="9">
        <v>23660343.91</v>
      </c>
      <c r="J327" s="158">
        <f t="shared" si="63"/>
        <v>0.9998277544938773</v>
      </c>
      <c r="K327" s="193"/>
    </row>
    <row r="328" spans="1:11" ht="26.25">
      <c r="A328" s="8" t="s">
        <v>192</v>
      </c>
      <c r="B328" s="10" t="s">
        <v>1804</v>
      </c>
      <c r="C328" s="8" t="s">
        <v>329</v>
      </c>
      <c r="D328" s="8" t="s">
        <v>406</v>
      </c>
      <c r="E328" s="8" t="s">
        <v>106</v>
      </c>
      <c r="F328" s="8" t="s">
        <v>147</v>
      </c>
      <c r="G328" s="9">
        <f>G329</f>
        <v>600000</v>
      </c>
      <c r="H328" s="9">
        <f>H329</f>
        <v>963421</v>
      </c>
      <c r="I328" s="9">
        <f>I329</f>
        <v>957322.9800000001</v>
      </c>
      <c r="J328" s="158">
        <f t="shared" si="63"/>
        <v>0.9936704514433463</v>
      </c>
      <c r="K328" s="193"/>
    </row>
    <row r="329" spans="1:11" ht="26.25">
      <c r="A329" s="8" t="s">
        <v>161</v>
      </c>
      <c r="B329" s="10" t="s">
        <v>410</v>
      </c>
      <c r="C329" s="8" t="s">
        <v>329</v>
      </c>
      <c r="D329" s="8" t="s">
        <v>406</v>
      </c>
      <c r="E329" s="8" t="s">
        <v>106</v>
      </c>
      <c r="F329" s="8" t="s">
        <v>749</v>
      </c>
      <c r="G329" s="9">
        <v>600000</v>
      </c>
      <c r="H329" s="9">
        <v>963421</v>
      </c>
      <c r="I329" s="9">
        <v>957322.9800000001</v>
      </c>
      <c r="J329" s="158">
        <f t="shared" si="63"/>
        <v>0.9936704514433463</v>
      </c>
      <c r="K329" s="193"/>
    </row>
    <row r="330" spans="1:11" ht="12.75">
      <c r="A330" s="8" t="s">
        <v>193</v>
      </c>
      <c r="B330" s="10" t="s">
        <v>38</v>
      </c>
      <c r="C330" s="8" t="s">
        <v>329</v>
      </c>
      <c r="D330" s="8" t="s">
        <v>406</v>
      </c>
      <c r="E330" s="8" t="s">
        <v>106</v>
      </c>
      <c r="F330" s="8" t="s">
        <v>160</v>
      </c>
      <c r="G330" s="9">
        <f>G331</f>
        <v>0</v>
      </c>
      <c r="H330" s="9">
        <f>H331</f>
        <v>42289</v>
      </c>
      <c r="I330" s="9">
        <f>I331</f>
        <v>42289</v>
      </c>
      <c r="J330" s="158">
        <f>I330/H330</f>
        <v>1</v>
      </c>
      <c r="K330" s="193"/>
    </row>
    <row r="331" spans="1:11" ht="26.25">
      <c r="A331" s="8" t="s">
        <v>194</v>
      </c>
      <c r="B331" s="10" t="s">
        <v>346</v>
      </c>
      <c r="C331" s="8" t="s">
        <v>329</v>
      </c>
      <c r="D331" s="8" t="s">
        <v>406</v>
      </c>
      <c r="E331" s="8" t="s">
        <v>106</v>
      </c>
      <c r="F331" s="8" t="s">
        <v>161</v>
      </c>
      <c r="G331" s="9">
        <v>0</v>
      </c>
      <c r="H331" s="9">
        <v>42289</v>
      </c>
      <c r="I331" s="9">
        <v>42289</v>
      </c>
      <c r="J331" s="158">
        <f>I331/H331</f>
        <v>1</v>
      </c>
      <c r="K331" s="193"/>
    </row>
    <row r="332" spans="1:11" ht="12.75">
      <c r="A332" s="8" t="s">
        <v>195</v>
      </c>
      <c r="B332" s="10" t="s">
        <v>33</v>
      </c>
      <c r="C332" s="8" t="s">
        <v>329</v>
      </c>
      <c r="D332" s="8" t="s">
        <v>406</v>
      </c>
      <c r="E332" s="8" t="s">
        <v>106</v>
      </c>
      <c r="F332" s="8" t="s">
        <v>32</v>
      </c>
      <c r="G332" s="9">
        <f>G333</f>
        <v>51800</v>
      </c>
      <c r="H332" s="9">
        <f>H333</f>
        <v>17871.69</v>
      </c>
      <c r="I332" s="9">
        <f>I333</f>
        <v>17871.69</v>
      </c>
      <c r="J332" s="158">
        <f t="shared" si="63"/>
        <v>1</v>
      </c>
      <c r="K332" s="193"/>
    </row>
    <row r="333" spans="1:11" ht="12.75">
      <c r="A333" s="8" t="s">
        <v>196</v>
      </c>
      <c r="B333" s="10" t="s">
        <v>34</v>
      </c>
      <c r="C333" s="8" t="s">
        <v>329</v>
      </c>
      <c r="D333" s="8" t="s">
        <v>406</v>
      </c>
      <c r="E333" s="8" t="s">
        <v>106</v>
      </c>
      <c r="F333" s="8" t="s">
        <v>31</v>
      </c>
      <c r="G333" s="9">
        <v>51800</v>
      </c>
      <c r="H333" s="9">
        <v>17871.69</v>
      </c>
      <c r="I333" s="9">
        <v>17871.69</v>
      </c>
      <c r="J333" s="158">
        <f t="shared" si="63"/>
        <v>1</v>
      </c>
      <c r="K333" s="193"/>
    </row>
    <row r="334" spans="1:11" ht="12.75">
      <c r="A334" s="8" t="s">
        <v>197</v>
      </c>
      <c r="B334" s="31" t="s">
        <v>295</v>
      </c>
      <c r="C334" s="8" t="s">
        <v>329</v>
      </c>
      <c r="D334" s="8" t="s">
        <v>17</v>
      </c>
      <c r="E334" s="8"/>
      <c r="F334" s="8"/>
      <c r="G334" s="9">
        <f aca="true" t="shared" si="65" ref="G334:I335">G335</f>
        <v>4832000</v>
      </c>
      <c r="H334" s="9">
        <f t="shared" si="65"/>
        <v>5097045</v>
      </c>
      <c r="I334" s="9">
        <f t="shared" si="65"/>
        <v>5016445</v>
      </c>
      <c r="J334" s="158">
        <f t="shared" si="63"/>
        <v>0.9841869161445504</v>
      </c>
      <c r="K334" s="193"/>
    </row>
    <row r="335" spans="1:11" ht="12.75">
      <c r="A335" s="8" t="s">
        <v>198</v>
      </c>
      <c r="B335" s="31" t="s">
        <v>414</v>
      </c>
      <c r="C335" s="8" t="s">
        <v>329</v>
      </c>
      <c r="D335" s="8" t="s">
        <v>409</v>
      </c>
      <c r="E335" s="8"/>
      <c r="F335" s="8"/>
      <c r="G335" s="9">
        <f t="shared" si="65"/>
        <v>4832000</v>
      </c>
      <c r="H335" s="9">
        <f t="shared" si="65"/>
        <v>5097045</v>
      </c>
      <c r="I335" s="9">
        <f t="shared" si="65"/>
        <v>5016445</v>
      </c>
      <c r="J335" s="158">
        <f t="shared" si="63"/>
        <v>0.9841869161445504</v>
      </c>
      <c r="K335" s="193"/>
    </row>
    <row r="336" spans="1:11" ht="26.25">
      <c r="A336" s="8" t="s">
        <v>1308</v>
      </c>
      <c r="B336" s="31" t="s">
        <v>294</v>
      </c>
      <c r="C336" s="8" t="s">
        <v>329</v>
      </c>
      <c r="D336" s="8" t="s">
        <v>409</v>
      </c>
      <c r="E336" s="8" t="s">
        <v>107</v>
      </c>
      <c r="F336" s="8"/>
      <c r="G336" s="9">
        <f>G337+G344</f>
        <v>4832000</v>
      </c>
      <c r="H336" s="9">
        <f>H337+H344</f>
        <v>5097045</v>
      </c>
      <c r="I336" s="9">
        <f>I337+I344</f>
        <v>5016445</v>
      </c>
      <c r="J336" s="158">
        <f t="shared" si="63"/>
        <v>0.9841869161445504</v>
      </c>
      <c r="K336" s="193"/>
    </row>
    <row r="337" spans="1:11" ht="26.25">
      <c r="A337" s="8" t="s">
        <v>1309</v>
      </c>
      <c r="B337" s="31" t="s">
        <v>1008</v>
      </c>
      <c r="C337" s="8" t="s">
        <v>329</v>
      </c>
      <c r="D337" s="8" t="s">
        <v>409</v>
      </c>
      <c r="E337" s="8" t="s">
        <v>1009</v>
      </c>
      <c r="F337" s="8"/>
      <c r="G337" s="9">
        <f>G341+G338</f>
        <v>2010000</v>
      </c>
      <c r="H337" s="9">
        <f>H341+H338</f>
        <v>1926306</v>
      </c>
      <c r="I337" s="9">
        <f>I341+I338</f>
        <v>1926306</v>
      </c>
      <c r="J337" s="158">
        <f t="shared" si="63"/>
        <v>1</v>
      </c>
      <c r="K337" s="193"/>
    </row>
    <row r="338" spans="1:11" ht="92.25">
      <c r="A338" s="8" t="s">
        <v>199</v>
      </c>
      <c r="B338" s="10" t="s">
        <v>1046</v>
      </c>
      <c r="C338" s="11" t="s">
        <v>329</v>
      </c>
      <c r="D338" s="11" t="s">
        <v>409</v>
      </c>
      <c r="E338" s="8" t="s">
        <v>1045</v>
      </c>
      <c r="F338" s="8"/>
      <c r="G338" s="9">
        <f aca="true" t="shared" si="66" ref="G338:I339">G339</f>
        <v>936000</v>
      </c>
      <c r="H338" s="9">
        <f t="shared" si="66"/>
        <v>852306</v>
      </c>
      <c r="I338" s="9">
        <f t="shared" si="66"/>
        <v>852306</v>
      </c>
      <c r="J338" s="158">
        <f t="shared" si="63"/>
        <v>1</v>
      </c>
      <c r="K338" s="193"/>
    </row>
    <row r="339" spans="1:11" ht="26.25">
      <c r="A339" s="8" t="s">
        <v>200</v>
      </c>
      <c r="B339" s="10" t="s">
        <v>347</v>
      </c>
      <c r="C339" s="11" t="s">
        <v>329</v>
      </c>
      <c r="D339" s="11" t="s">
        <v>409</v>
      </c>
      <c r="E339" s="8" t="s">
        <v>1045</v>
      </c>
      <c r="F339" s="8" t="s">
        <v>660</v>
      </c>
      <c r="G339" s="9">
        <f t="shared" si="66"/>
        <v>936000</v>
      </c>
      <c r="H339" s="9">
        <f t="shared" si="66"/>
        <v>852306</v>
      </c>
      <c r="I339" s="9">
        <f t="shared" si="66"/>
        <v>852306</v>
      </c>
      <c r="J339" s="158">
        <f t="shared" si="63"/>
        <v>1</v>
      </c>
      <c r="K339" s="193"/>
    </row>
    <row r="340" spans="1:11" ht="12.75">
      <c r="A340" s="8" t="s">
        <v>201</v>
      </c>
      <c r="B340" s="10" t="s">
        <v>348</v>
      </c>
      <c r="C340" s="11" t="s">
        <v>329</v>
      </c>
      <c r="D340" s="11" t="s">
        <v>409</v>
      </c>
      <c r="E340" s="8" t="s">
        <v>1045</v>
      </c>
      <c r="F340" s="8" t="s">
        <v>661</v>
      </c>
      <c r="G340" s="9">
        <v>936000</v>
      </c>
      <c r="H340" s="9">
        <v>852306</v>
      </c>
      <c r="I340" s="9">
        <v>852306</v>
      </c>
      <c r="J340" s="158">
        <f t="shared" si="63"/>
        <v>1</v>
      </c>
      <c r="K340" s="193"/>
    </row>
    <row r="341" spans="1:11" ht="92.25">
      <c r="A341" s="8" t="s">
        <v>202</v>
      </c>
      <c r="B341" s="71" t="s">
        <v>1013</v>
      </c>
      <c r="C341" s="8" t="s">
        <v>329</v>
      </c>
      <c r="D341" s="8" t="s">
        <v>409</v>
      </c>
      <c r="E341" s="8" t="s">
        <v>1012</v>
      </c>
      <c r="F341" s="8"/>
      <c r="G341" s="9">
        <f aca="true" t="shared" si="67" ref="G341:I342">G342</f>
        <v>1074000</v>
      </c>
      <c r="H341" s="9">
        <f t="shared" si="67"/>
        <v>1074000</v>
      </c>
      <c r="I341" s="9">
        <f t="shared" si="67"/>
        <v>1074000</v>
      </c>
      <c r="J341" s="158">
        <f t="shared" si="63"/>
        <v>1</v>
      </c>
      <c r="K341" s="193"/>
    </row>
    <row r="342" spans="1:11" ht="26.25">
      <c r="A342" s="8" t="s">
        <v>203</v>
      </c>
      <c r="B342" s="10" t="s">
        <v>1804</v>
      </c>
      <c r="C342" s="8" t="s">
        <v>329</v>
      </c>
      <c r="D342" s="8" t="s">
        <v>409</v>
      </c>
      <c r="E342" s="8" t="s">
        <v>1012</v>
      </c>
      <c r="F342" s="8" t="s">
        <v>147</v>
      </c>
      <c r="G342" s="9">
        <f t="shared" si="67"/>
        <v>1074000</v>
      </c>
      <c r="H342" s="9">
        <f t="shared" si="67"/>
        <v>1074000</v>
      </c>
      <c r="I342" s="9">
        <f t="shared" si="67"/>
        <v>1074000</v>
      </c>
      <c r="J342" s="158">
        <f t="shared" si="63"/>
        <v>1</v>
      </c>
      <c r="K342" s="193"/>
    </row>
    <row r="343" spans="1:11" ht="26.25">
      <c r="A343" s="8" t="s">
        <v>204</v>
      </c>
      <c r="B343" s="10" t="s">
        <v>410</v>
      </c>
      <c r="C343" s="8" t="s">
        <v>329</v>
      </c>
      <c r="D343" s="8" t="s">
        <v>409</v>
      </c>
      <c r="E343" s="8" t="s">
        <v>1012</v>
      </c>
      <c r="F343" s="70" t="s">
        <v>749</v>
      </c>
      <c r="G343" s="9">
        <v>1074000</v>
      </c>
      <c r="H343" s="9">
        <v>1074000</v>
      </c>
      <c r="I343" s="9">
        <v>1074000</v>
      </c>
      <c r="J343" s="158">
        <f t="shared" si="63"/>
        <v>1</v>
      </c>
      <c r="K343" s="193"/>
    </row>
    <row r="344" spans="1:11" ht="26.25">
      <c r="A344" s="8" t="s">
        <v>1310</v>
      </c>
      <c r="B344" s="10" t="s">
        <v>1059</v>
      </c>
      <c r="C344" s="8" t="s">
        <v>329</v>
      </c>
      <c r="D344" s="8" t="s">
        <v>409</v>
      </c>
      <c r="E344" s="8" t="s">
        <v>1010</v>
      </c>
      <c r="F344" s="70"/>
      <c r="G344" s="9">
        <f>G345+G348</f>
        <v>2822000</v>
      </c>
      <c r="H344" s="9">
        <f>H345+H348</f>
        <v>3170739</v>
      </c>
      <c r="I344" s="9">
        <f>I345+I348</f>
        <v>3090139</v>
      </c>
      <c r="J344" s="158">
        <f t="shared" si="63"/>
        <v>0.9745800584658655</v>
      </c>
      <c r="K344" s="193"/>
    </row>
    <row r="345" spans="1:11" ht="78.75">
      <c r="A345" s="8" t="s">
        <v>1311</v>
      </c>
      <c r="B345" s="10" t="s">
        <v>1060</v>
      </c>
      <c r="C345" s="8" t="s">
        <v>329</v>
      </c>
      <c r="D345" s="8" t="s">
        <v>409</v>
      </c>
      <c r="E345" s="8" t="s">
        <v>1011</v>
      </c>
      <c r="F345" s="70"/>
      <c r="G345" s="9">
        <f aca="true" t="shared" si="68" ref="G345:I346">G346</f>
        <v>2822000</v>
      </c>
      <c r="H345" s="9">
        <f t="shared" si="68"/>
        <v>2650739</v>
      </c>
      <c r="I345" s="9">
        <f t="shared" si="68"/>
        <v>2650739</v>
      </c>
      <c r="J345" s="158">
        <f t="shared" si="63"/>
        <v>1</v>
      </c>
      <c r="K345" s="193"/>
    </row>
    <row r="346" spans="1:11" ht="26.25">
      <c r="A346" s="8" t="s">
        <v>1312</v>
      </c>
      <c r="B346" s="10" t="s">
        <v>347</v>
      </c>
      <c r="C346" s="8" t="s">
        <v>329</v>
      </c>
      <c r="D346" s="8" t="s">
        <v>409</v>
      </c>
      <c r="E346" s="8" t="s">
        <v>1011</v>
      </c>
      <c r="F346" s="70" t="s">
        <v>660</v>
      </c>
      <c r="G346" s="9">
        <f t="shared" si="68"/>
        <v>2822000</v>
      </c>
      <c r="H346" s="9">
        <f t="shared" si="68"/>
        <v>2650739</v>
      </c>
      <c r="I346" s="9">
        <f t="shared" si="68"/>
        <v>2650739</v>
      </c>
      <c r="J346" s="158">
        <f t="shared" si="63"/>
        <v>1</v>
      </c>
      <c r="K346" s="193"/>
    </row>
    <row r="347" spans="1:11" ht="12.75">
      <c r="A347" s="8" t="s">
        <v>205</v>
      </c>
      <c r="B347" s="10" t="s">
        <v>348</v>
      </c>
      <c r="C347" s="8" t="s">
        <v>329</v>
      </c>
      <c r="D347" s="8" t="s">
        <v>409</v>
      </c>
      <c r="E347" s="8" t="s">
        <v>1011</v>
      </c>
      <c r="F347" s="70" t="s">
        <v>661</v>
      </c>
      <c r="G347" s="9">
        <v>2822000</v>
      </c>
      <c r="H347" s="9">
        <v>2650739</v>
      </c>
      <c r="I347" s="9">
        <v>2650739</v>
      </c>
      <c r="J347" s="158">
        <f t="shared" si="63"/>
        <v>1</v>
      </c>
      <c r="K347" s="193"/>
    </row>
    <row r="348" spans="1:11" ht="78.75">
      <c r="A348" s="8" t="s">
        <v>206</v>
      </c>
      <c r="B348" s="10" t="s">
        <v>1389</v>
      </c>
      <c r="C348" s="8" t="s">
        <v>329</v>
      </c>
      <c r="D348" s="8" t="s">
        <v>409</v>
      </c>
      <c r="E348" s="8" t="s">
        <v>1390</v>
      </c>
      <c r="F348" s="70"/>
      <c r="G348" s="9">
        <f aca="true" t="shared" si="69" ref="G348:I349">G349</f>
        <v>0</v>
      </c>
      <c r="H348" s="9">
        <f t="shared" si="69"/>
        <v>520000</v>
      </c>
      <c r="I348" s="9">
        <f t="shared" si="69"/>
        <v>439400</v>
      </c>
      <c r="J348" s="158">
        <f t="shared" si="63"/>
        <v>0.845</v>
      </c>
      <c r="K348" s="193"/>
    </row>
    <row r="349" spans="1:11" ht="26.25">
      <c r="A349" s="8" t="s">
        <v>207</v>
      </c>
      <c r="B349" s="10" t="s">
        <v>347</v>
      </c>
      <c r="C349" s="8" t="s">
        <v>329</v>
      </c>
      <c r="D349" s="8" t="s">
        <v>409</v>
      </c>
      <c r="E349" s="8" t="s">
        <v>1390</v>
      </c>
      <c r="F349" s="70" t="s">
        <v>660</v>
      </c>
      <c r="G349" s="9">
        <f t="shared" si="69"/>
        <v>0</v>
      </c>
      <c r="H349" s="9">
        <f t="shared" si="69"/>
        <v>520000</v>
      </c>
      <c r="I349" s="9">
        <f t="shared" si="69"/>
        <v>439400</v>
      </c>
      <c r="J349" s="158">
        <f t="shared" si="63"/>
        <v>0.845</v>
      </c>
      <c r="K349" s="193"/>
    </row>
    <row r="350" spans="1:11" ht="12.75">
      <c r="A350" s="8" t="s">
        <v>208</v>
      </c>
      <c r="B350" s="10" t="s">
        <v>348</v>
      </c>
      <c r="C350" s="8" t="s">
        <v>329</v>
      </c>
      <c r="D350" s="8" t="s">
        <v>409</v>
      </c>
      <c r="E350" s="8" t="s">
        <v>1390</v>
      </c>
      <c r="F350" s="70" t="s">
        <v>661</v>
      </c>
      <c r="G350" s="9">
        <v>0</v>
      </c>
      <c r="H350" s="9">
        <f>500000+20000</f>
        <v>520000</v>
      </c>
      <c r="I350" s="9">
        <v>439400</v>
      </c>
      <c r="J350" s="158">
        <f t="shared" si="63"/>
        <v>0.845</v>
      </c>
      <c r="K350" s="193"/>
    </row>
    <row r="351" spans="1:11" ht="12.75">
      <c r="A351" s="8" t="s">
        <v>209</v>
      </c>
      <c r="B351" s="68" t="s">
        <v>677</v>
      </c>
      <c r="C351" s="8" t="s">
        <v>835</v>
      </c>
      <c r="D351" s="8"/>
      <c r="E351" s="8"/>
      <c r="F351" s="8"/>
      <c r="G351" s="9">
        <f>G352+G474</f>
        <v>376988716</v>
      </c>
      <c r="H351" s="9">
        <f>H352+H474</f>
        <v>418607872.33</v>
      </c>
      <c r="I351" s="9">
        <f>I352+I474</f>
        <v>417777071.78999996</v>
      </c>
      <c r="J351" s="158">
        <f t="shared" si="63"/>
        <v>0.9980153250932055</v>
      </c>
      <c r="K351" s="193"/>
    </row>
    <row r="352" spans="1:11" ht="12.75">
      <c r="A352" s="8" t="s">
        <v>210</v>
      </c>
      <c r="B352" s="68" t="s">
        <v>484</v>
      </c>
      <c r="C352" s="8" t="s">
        <v>835</v>
      </c>
      <c r="D352" s="8" t="s">
        <v>13</v>
      </c>
      <c r="E352" s="8"/>
      <c r="F352" s="8"/>
      <c r="G352" s="9">
        <f>G353+G365+G423+G444+G400</f>
        <v>364254410</v>
      </c>
      <c r="H352" s="9">
        <f>H353+H365+H423+H444+H400</f>
        <v>407211866.33</v>
      </c>
      <c r="I352" s="9">
        <f>I353+I365+I423+I444+I400</f>
        <v>406881566.33</v>
      </c>
      <c r="J352" s="158">
        <f t="shared" si="63"/>
        <v>0.9991888743248648</v>
      </c>
      <c r="K352" s="193"/>
    </row>
    <row r="353" spans="1:11" ht="12.75">
      <c r="A353" s="8" t="s">
        <v>211</v>
      </c>
      <c r="B353" s="31" t="s">
        <v>349</v>
      </c>
      <c r="C353" s="8" t="s">
        <v>835</v>
      </c>
      <c r="D353" s="8" t="s">
        <v>303</v>
      </c>
      <c r="E353" s="8"/>
      <c r="F353" s="8"/>
      <c r="G353" s="9">
        <f aca="true" t="shared" si="70" ref="G353:I354">G354</f>
        <v>94637800</v>
      </c>
      <c r="H353" s="9">
        <f t="shared" si="70"/>
        <v>97473000</v>
      </c>
      <c r="I353" s="9">
        <f t="shared" si="70"/>
        <v>97473000</v>
      </c>
      <c r="J353" s="158">
        <f t="shared" si="63"/>
        <v>1</v>
      </c>
      <c r="K353" s="193"/>
    </row>
    <row r="354" spans="1:11" ht="26.25">
      <c r="A354" s="8" t="s">
        <v>212</v>
      </c>
      <c r="B354" s="31" t="s">
        <v>19</v>
      </c>
      <c r="C354" s="8" t="s">
        <v>835</v>
      </c>
      <c r="D354" s="8" t="s">
        <v>303</v>
      </c>
      <c r="E354" s="8" t="s">
        <v>93</v>
      </c>
      <c r="F354" s="8"/>
      <c r="G354" s="9">
        <f t="shared" si="70"/>
        <v>94637800</v>
      </c>
      <c r="H354" s="9">
        <f t="shared" si="70"/>
        <v>97473000</v>
      </c>
      <c r="I354" s="9">
        <f t="shared" si="70"/>
        <v>97473000</v>
      </c>
      <c r="J354" s="158">
        <f t="shared" si="63"/>
        <v>1</v>
      </c>
      <c r="K354" s="193"/>
    </row>
    <row r="355" spans="1:11" ht="12.75">
      <c r="A355" s="8" t="s">
        <v>213</v>
      </c>
      <c r="B355" s="7" t="s">
        <v>37</v>
      </c>
      <c r="C355" s="8" t="s">
        <v>835</v>
      </c>
      <c r="D355" s="8" t="s">
        <v>303</v>
      </c>
      <c r="E355" s="8" t="s">
        <v>108</v>
      </c>
      <c r="F355" s="8"/>
      <c r="G355" s="9">
        <f>G362+G359+G356</f>
        <v>94637800</v>
      </c>
      <c r="H355" s="9">
        <f>H362+H359+H356</f>
        <v>97473000</v>
      </c>
      <c r="I355" s="9">
        <f>I362+I359+I356</f>
        <v>97473000</v>
      </c>
      <c r="J355" s="158">
        <f t="shared" si="63"/>
        <v>1</v>
      </c>
      <c r="K355" s="193"/>
    </row>
    <row r="356" spans="1:11" ht="171">
      <c r="A356" s="8" t="s">
        <v>214</v>
      </c>
      <c r="B356" s="10" t="s">
        <v>608</v>
      </c>
      <c r="C356" s="8" t="s">
        <v>835</v>
      </c>
      <c r="D356" s="8" t="s">
        <v>303</v>
      </c>
      <c r="E356" s="8" t="s">
        <v>609</v>
      </c>
      <c r="F356" s="8"/>
      <c r="G356" s="9">
        <f aca="true" t="shared" si="71" ref="G356:I357">G357</f>
        <v>23240000</v>
      </c>
      <c r="H356" s="9">
        <f t="shared" si="71"/>
        <v>24037810</v>
      </c>
      <c r="I356" s="9">
        <f t="shared" si="71"/>
        <v>24037810</v>
      </c>
      <c r="J356" s="158">
        <f t="shared" si="63"/>
        <v>1</v>
      </c>
      <c r="K356" s="193"/>
    </row>
    <row r="357" spans="1:11" ht="26.25">
      <c r="A357" s="8" t="s">
        <v>1313</v>
      </c>
      <c r="B357" s="10" t="s">
        <v>347</v>
      </c>
      <c r="C357" s="8" t="s">
        <v>835</v>
      </c>
      <c r="D357" s="8" t="s">
        <v>303</v>
      </c>
      <c r="E357" s="8" t="s">
        <v>609</v>
      </c>
      <c r="F357" s="8" t="s">
        <v>660</v>
      </c>
      <c r="G357" s="9">
        <f t="shared" si="71"/>
        <v>23240000</v>
      </c>
      <c r="H357" s="9">
        <f t="shared" si="71"/>
        <v>24037810</v>
      </c>
      <c r="I357" s="9">
        <f t="shared" si="71"/>
        <v>24037810</v>
      </c>
      <c r="J357" s="158">
        <f t="shared" si="63"/>
        <v>1</v>
      </c>
      <c r="K357" s="193"/>
    </row>
    <row r="358" spans="1:11" ht="12.75">
      <c r="A358" s="8" t="s">
        <v>1314</v>
      </c>
      <c r="B358" s="10" t="s">
        <v>348</v>
      </c>
      <c r="C358" s="8" t="s">
        <v>835</v>
      </c>
      <c r="D358" s="8" t="s">
        <v>303</v>
      </c>
      <c r="E358" s="8" t="s">
        <v>609</v>
      </c>
      <c r="F358" s="8" t="s">
        <v>661</v>
      </c>
      <c r="G358" s="9">
        <v>23240000</v>
      </c>
      <c r="H358" s="9">
        <v>24037810</v>
      </c>
      <c r="I358" s="9">
        <v>24037810</v>
      </c>
      <c r="J358" s="158">
        <f t="shared" si="63"/>
        <v>1</v>
      </c>
      <c r="K358" s="193"/>
    </row>
    <row r="359" spans="1:11" ht="184.5">
      <c r="A359" s="8" t="s">
        <v>215</v>
      </c>
      <c r="B359" s="10" t="s">
        <v>607</v>
      </c>
      <c r="C359" s="155" t="s">
        <v>835</v>
      </c>
      <c r="D359" s="70" t="s">
        <v>303</v>
      </c>
      <c r="E359" s="70" t="s">
        <v>109</v>
      </c>
      <c r="F359" s="70"/>
      <c r="G359" s="9">
        <f aca="true" t="shared" si="72" ref="G359:I360">G360</f>
        <v>27587600</v>
      </c>
      <c r="H359" s="9">
        <f t="shared" si="72"/>
        <v>27924990</v>
      </c>
      <c r="I359" s="9">
        <f t="shared" si="72"/>
        <v>27924990</v>
      </c>
      <c r="J359" s="158">
        <f t="shared" si="63"/>
        <v>1</v>
      </c>
      <c r="K359" s="193"/>
    </row>
    <row r="360" spans="1:11" ht="26.25">
      <c r="A360" s="8" t="s">
        <v>1315</v>
      </c>
      <c r="B360" s="10" t="s">
        <v>347</v>
      </c>
      <c r="C360" s="155" t="s">
        <v>835</v>
      </c>
      <c r="D360" s="70" t="s">
        <v>303</v>
      </c>
      <c r="E360" s="70" t="s">
        <v>109</v>
      </c>
      <c r="F360" s="70" t="s">
        <v>660</v>
      </c>
      <c r="G360" s="9">
        <f t="shared" si="72"/>
        <v>27587600</v>
      </c>
      <c r="H360" s="9">
        <f t="shared" si="72"/>
        <v>27924990</v>
      </c>
      <c r="I360" s="9">
        <f t="shared" si="72"/>
        <v>27924990</v>
      </c>
      <c r="J360" s="158">
        <f aca="true" t="shared" si="73" ref="J360:J416">I360/H360</f>
        <v>1</v>
      </c>
      <c r="K360" s="193"/>
    </row>
    <row r="361" spans="1:11" ht="12.75">
      <c r="A361" s="8" t="s">
        <v>1316</v>
      </c>
      <c r="B361" s="10" t="s">
        <v>348</v>
      </c>
      <c r="C361" s="155" t="s">
        <v>835</v>
      </c>
      <c r="D361" s="70" t="s">
        <v>303</v>
      </c>
      <c r="E361" s="70" t="s">
        <v>109</v>
      </c>
      <c r="F361" s="70" t="s">
        <v>661</v>
      </c>
      <c r="G361" s="9">
        <v>27587600</v>
      </c>
      <c r="H361" s="9">
        <v>27924990</v>
      </c>
      <c r="I361" s="9">
        <v>27924990</v>
      </c>
      <c r="J361" s="158">
        <f t="shared" si="73"/>
        <v>1</v>
      </c>
      <c r="K361" s="193"/>
    </row>
    <row r="362" spans="1:11" ht="66">
      <c r="A362" s="8" t="s">
        <v>1317</v>
      </c>
      <c r="B362" s="10" t="s">
        <v>591</v>
      </c>
      <c r="C362" s="8" t="s">
        <v>835</v>
      </c>
      <c r="D362" s="8" t="s">
        <v>303</v>
      </c>
      <c r="E362" s="8" t="s">
        <v>110</v>
      </c>
      <c r="F362" s="8"/>
      <c r="G362" s="9">
        <f aca="true" t="shared" si="74" ref="G362:I363">G363</f>
        <v>43810200</v>
      </c>
      <c r="H362" s="9">
        <f t="shared" si="74"/>
        <v>45510200</v>
      </c>
      <c r="I362" s="9">
        <f t="shared" si="74"/>
        <v>45510200</v>
      </c>
      <c r="J362" s="158">
        <f t="shared" si="73"/>
        <v>1</v>
      </c>
      <c r="K362" s="193"/>
    </row>
    <row r="363" spans="1:11" ht="26.25">
      <c r="A363" s="8" t="s">
        <v>1318</v>
      </c>
      <c r="B363" s="10" t="s">
        <v>347</v>
      </c>
      <c r="C363" s="8" t="s">
        <v>835</v>
      </c>
      <c r="D363" s="8" t="s">
        <v>303</v>
      </c>
      <c r="E363" s="8" t="s">
        <v>110</v>
      </c>
      <c r="F363" s="8" t="s">
        <v>660</v>
      </c>
      <c r="G363" s="9">
        <f t="shared" si="74"/>
        <v>43810200</v>
      </c>
      <c r="H363" s="9">
        <f t="shared" si="74"/>
        <v>45510200</v>
      </c>
      <c r="I363" s="9">
        <f t="shared" si="74"/>
        <v>45510200</v>
      </c>
      <c r="J363" s="158">
        <f t="shared" si="73"/>
        <v>1</v>
      </c>
      <c r="K363" s="193"/>
    </row>
    <row r="364" spans="1:11" ht="12.75">
      <c r="A364" s="8" t="s">
        <v>1319</v>
      </c>
      <c r="B364" s="10" t="s">
        <v>348</v>
      </c>
      <c r="C364" s="8" t="s">
        <v>835</v>
      </c>
      <c r="D364" s="8" t="s">
        <v>303</v>
      </c>
      <c r="E364" s="8" t="s">
        <v>110</v>
      </c>
      <c r="F364" s="8" t="s">
        <v>661</v>
      </c>
      <c r="G364" s="9">
        <v>43810200</v>
      </c>
      <c r="H364" s="9">
        <v>45510200</v>
      </c>
      <c r="I364" s="9">
        <v>45510200</v>
      </c>
      <c r="J364" s="158">
        <f t="shared" si="73"/>
        <v>1</v>
      </c>
      <c r="K364" s="193"/>
    </row>
    <row r="365" spans="1:11" ht="12.75">
      <c r="A365" s="8" t="s">
        <v>1320</v>
      </c>
      <c r="B365" s="10" t="s">
        <v>325</v>
      </c>
      <c r="C365" s="8" t="s">
        <v>835</v>
      </c>
      <c r="D365" s="8" t="s">
        <v>304</v>
      </c>
      <c r="E365" s="11"/>
      <c r="F365" s="8"/>
      <c r="G365" s="9">
        <f aca="true" t="shared" si="75" ref="G365:I366">G366</f>
        <v>222718510</v>
      </c>
      <c r="H365" s="9">
        <f t="shared" si="75"/>
        <v>260533782.35999998</v>
      </c>
      <c r="I365" s="9">
        <f t="shared" si="75"/>
        <v>260533782.35999998</v>
      </c>
      <c r="J365" s="158">
        <f t="shared" si="73"/>
        <v>1</v>
      </c>
      <c r="K365" s="193"/>
    </row>
    <row r="366" spans="1:11" ht="26.25">
      <c r="A366" s="8" t="s">
        <v>1321</v>
      </c>
      <c r="B366" s="31" t="s">
        <v>19</v>
      </c>
      <c r="C366" s="8" t="s">
        <v>835</v>
      </c>
      <c r="D366" s="8" t="s">
        <v>304</v>
      </c>
      <c r="E366" s="8" t="s">
        <v>93</v>
      </c>
      <c r="F366" s="8"/>
      <c r="G366" s="9">
        <f t="shared" si="75"/>
        <v>222718510</v>
      </c>
      <c r="H366" s="9">
        <f t="shared" si="75"/>
        <v>260533782.35999998</v>
      </c>
      <c r="I366" s="9">
        <f t="shared" si="75"/>
        <v>260533782.35999998</v>
      </c>
      <c r="J366" s="158">
        <f t="shared" si="73"/>
        <v>1</v>
      </c>
      <c r="K366" s="193"/>
    </row>
    <row r="367" spans="1:11" ht="12.75">
      <c r="A367" s="8" t="s">
        <v>1322</v>
      </c>
      <c r="B367" s="7" t="s">
        <v>576</v>
      </c>
      <c r="C367" s="8" t="s">
        <v>835</v>
      </c>
      <c r="D367" s="8" t="s">
        <v>304</v>
      </c>
      <c r="E367" s="8" t="s">
        <v>111</v>
      </c>
      <c r="F367" s="8"/>
      <c r="G367" s="9">
        <f>G377+G380+G383+G374+G368+G371+G392+G395+G389+G386</f>
        <v>222718510</v>
      </c>
      <c r="H367" s="9">
        <f>H377+H380+H383+H374+H368+H371+H392+H395+H389+H386</f>
        <v>260533782.35999998</v>
      </c>
      <c r="I367" s="9">
        <f>I377+I380+I383+I374+I368+I371+I392+I395+I389+I386</f>
        <v>260533782.35999998</v>
      </c>
      <c r="J367" s="158">
        <f t="shared" si="73"/>
        <v>1</v>
      </c>
      <c r="K367" s="193"/>
    </row>
    <row r="368" spans="1:11" ht="118.5">
      <c r="A368" s="8" t="s">
        <v>1323</v>
      </c>
      <c r="B368" s="10" t="s">
        <v>1783</v>
      </c>
      <c r="C368" s="8" t="s">
        <v>835</v>
      </c>
      <c r="D368" s="8" t="s">
        <v>304</v>
      </c>
      <c r="E368" s="8" t="s">
        <v>1781</v>
      </c>
      <c r="F368" s="8"/>
      <c r="G368" s="9">
        <f aca="true" t="shared" si="76" ref="G368:I369">G369</f>
        <v>606061</v>
      </c>
      <c r="H368" s="9">
        <f t="shared" si="76"/>
        <v>1212122</v>
      </c>
      <c r="I368" s="9">
        <f t="shared" si="76"/>
        <v>1212122</v>
      </c>
      <c r="J368" s="158">
        <f t="shared" si="73"/>
        <v>1</v>
      </c>
      <c r="K368" s="193"/>
    </row>
    <row r="369" spans="1:11" ht="26.25">
      <c r="A369" s="8" t="s">
        <v>1324</v>
      </c>
      <c r="B369" s="10" t="s">
        <v>347</v>
      </c>
      <c r="C369" s="8" t="s">
        <v>835</v>
      </c>
      <c r="D369" s="8" t="s">
        <v>304</v>
      </c>
      <c r="E369" s="8" t="s">
        <v>1781</v>
      </c>
      <c r="F369" s="8" t="s">
        <v>660</v>
      </c>
      <c r="G369" s="9">
        <f t="shared" si="76"/>
        <v>606061</v>
      </c>
      <c r="H369" s="9">
        <f t="shared" si="76"/>
        <v>1212122</v>
      </c>
      <c r="I369" s="9">
        <f t="shared" si="76"/>
        <v>1212122</v>
      </c>
      <c r="J369" s="158">
        <f t="shared" si="73"/>
        <v>1</v>
      </c>
      <c r="K369" s="193"/>
    </row>
    <row r="370" spans="1:11" ht="12.75">
      <c r="A370" s="8" t="s">
        <v>1325</v>
      </c>
      <c r="B370" s="10" t="s">
        <v>348</v>
      </c>
      <c r="C370" s="8" t="s">
        <v>835</v>
      </c>
      <c r="D370" s="8" t="s">
        <v>304</v>
      </c>
      <c r="E370" s="8" t="s">
        <v>1781</v>
      </c>
      <c r="F370" s="8" t="s">
        <v>661</v>
      </c>
      <c r="G370" s="9">
        <v>606061</v>
      </c>
      <c r="H370" s="9">
        <v>1212122</v>
      </c>
      <c r="I370" s="9">
        <v>1212122</v>
      </c>
      <c r="J370" s="158">
        <f t="shared" si="73"/>
        <v>1</v>
      </c>
      <c r="K370" s="193"/>
    </row>
    <row r="371" spans="1:11" ht="52.5">
      <c r="A371" s="8" t="s">
        <v>1326</v>
      </c>
      <c r="B371" s="10" t="s">
        <v>1782</v>
      </c>
      <c r="C371" s="8" t="s">
        <v>835</v>
      </c>
      <c r="D371" s="8" t="s">
        <v>304</v>
      </c>
      <c r="E371" s="8" t="s">
        <v>1392</v>
      </c>
      <c r="F371" s="8"/>
      <c r="G371" s="9">
        <f aca="true" t="shared" si="77" ref="G371:I372">G372</f>
        <v>0</v>
      </c>
      <c r="H371" s="9">
        <f t="shared" si="77"/>
        <v>14739700</v>
      </c>
      <c r="I371" s="9">
        <f t="shared" si="77"/>
        <v>14739700</v>
      </c>
      <c r="J371" s="158">
        <f t="shared" si="73"/>
        <v>1</v>
      </c>
      <c r="K371" s="193"/>
    </row>
    <row r="372" spans="1:11" ht="26.25">
      <c r="A372" s="8" t="s">
        <v>216</v>
      </c>
      <c r="B372" s="10" t="s">
        <v>347</v>
      </c>
      <c r="C372" s="8" t="s">
        <v>835</v>
      </c>
      <c r="D372" s="8" t="s">
        <v>304</v>
      </c>
      <c r="E372" s="8" t="s">
        <v>1392</v>
      </c>
      <c r="F372" s="8" t="s">
        <v>660</v>
      </c>
      <c r="G372" s="9">
        <f t="shared" si="77"/>
        <v>0</v>
      </c>
      <c r="H372" s="9">
        <f t="shared" si="77"/>
        <v>14739700</v>
      </c>
      <c r="I372" s="9">
        <f t="shared" si="77"/>
        <v>14739700</v>
      </c>
      <c r="J372" s="158">
        <f t="shared" si="73"/>
        <v>1</v>
      </c>
      <c r="K372" s="193"/>
    </row>
    <row r="373" spans="1:11" ht="12.75">
      <c r="A373" s="8" t="s">
        <v>217</v>
      </c>
      <c r="B373" s="10" t="s">
        <v>348</v>
      </c>
      <c r="C373" s="8" t="s">
        <v>835</v>
      </c>
      <c r="D373" s="8" t="s">
        <v>304</v>
      </c>
      <c r="E373" s="8" t="s">
        <v>1392</v>
      </c>
      <c r="F373" s="8" t="s">
        <v>661</v>
      </c>
      <c r="G373" s="9">
        <v>0</v>
      </c>
      <c r="H373" s="9">
        <v>14739700</v>
      </c>
      <c r="I373" s="9">
        <v>14739700</v>
      </c>
      <c r="J373" s="158">
        <f t="shared" si="73"/>
        <v>1</v>
      </c>
      <c r="K373" s="193"/>
    </row>
    <row r="374" spans="1:11" ht="171">
      <c r="A374" s="8" t="s">
        <v>1099</v>
      </c>
      <c r="B374" s="10" t="s">
        <v>610</v>
      </c>
      <c r="C374" s="8" t="s">
        <v>835</v>
      </c>
      <c r="D374" s="8" t="s">
        <v>304</v>
      </c>
      <c r="E374" s="8" t="s">
        <v>612</v>
      </c>
      <c r="F374" s="8"/>
      <c r="G374" s="9">
        <f aca="true" t="shared" si="78" ref="G374:I375">G375</f>
        <v>18592100</v>
      </c>
      <c r="H374" s="9">
        <f t="shared" si="78"/>
        <v>18944920</v>
      </c>
      <c r="I374" s="9">
        <f t="shared" si="78"/>
        <v>18944920</v>
      </c>
      <c r="J374" s="158">
        <f t="shared" si="73"/>
        <v>1</v>
      </c>
      <c r="K374" s="193"/>
    </row>
    <row r="375" spans="1:11" ht="26.25">
      <c r="A375" s="8" t="s">
        <v>1100</v>
      </c>
      <c r="B375" s="10" t="s">
        <v>347</v>
      </c>
      <c r="C375" s="8" t="s">
        <v>835</v>
      </c>
      <c r="D375" s="8" t="s">
        <v>304</v>
      </c>
      <c r="E375" s="8" t="s">
        <v>612</v>
      </c>
      <c r="F375" s="8" t="s">
        <v>660</v>
      </c>
      <c r="G375" s="9">
        <f t="shared" si="78"/>
        <v>18592100</v>
      </c>
      <c r="H375" s="9">
        <f t="shared" si="78"/>
        <v>18944920</v>
      </c>
      <c r="I375" s="9">
        <f t="shared" si="78"/>
        <v>18944920</v>
      </c>
      <c r="J375" s="158">
        <f t="shared" si="73"/>
        <v>1</v>
      </c>
      <c r="K375" s="193"/>
    </row>
    <row r="376" spans="1:11" ht="12.75">
      <c r="A376" s="8" t="s">
        <v>1101</v>
      </c>
      <c r="B376" s="10" t="s">
        <v>348</v>
      </c>
      <c r="C376" s="8" t="s">
        <v>835</v>
      </c>
      <c r="D376" s="8" t="s">
        <v>304</v>
      </c>
      <c r="E376" s="8" t="s">
        <v>612</v>
      </c>
      <c r="F376" s="8" t="s">
        <v>661</v>
      </c>
      <c r="G376" s="9">
        <v>18592100</v>
      </c>
      <c r="H376" s="9">
        <v>18944920</v>
      </c>
      <c r="I376" s="9">
        <v>18944920</v>
      </c>
      <c r="J376" s="158">
        <f t="shared" si="73"/>
        <v>1</v>
      </c>
      <c r="K376" s="193"/>
    </row>
    <row r="377" spans="1:11" ht="171">
      <c r="A377" s="8" t="s">
        <v>218</v>
      </c>
      <c r="B377" s="10" t="s">
        <v>611</v>
      </c>
      <c r="C377" s="70" t="s">
        <v>835</v>
      </c>
      <c r="D377" s="70" t="s">
        <v>304</v>
      </c>
      <c r="E377" s="70" t="s">
        <v>112</v>
      </c>
      <c r="F377" s="70"/>
      <c r="G377" s="9">
        <f aca="true" t="shared" si="79" ref="G377:I378">G378</f>
        <v>112868500</v>
      </c>
      <c r="H377" s="9">
        <f t="shared" si="79"/>
        <v>118964210</v>
      </c>
      <c r="I377" s="9">
        <f t="shared" si="79"/>
        <v>118964210</v>
      </c>
      <c r="J377" s="158">
        <f t="shared" si="73"/>
        <v>1</v>
      </c>
      <c r="K377" s="193"/>
    </row>
    <row r="378" spans="1:11" ht="26.25">
      <c r="A378" s="8" t="s">
        <v>219</v>
      </c>
      <c r="B378" s="10" t="s">
        <v>347</v>
      </c>
      <c r="C378" s="8" t="s">
        <v>835</v>
      </c>
      <c r="D378" s="8" t="s">
        <v>304</v>
      </c>
      <c r="E378" s="70" t="s">
        <v>112</v>
      </c>
      <c r="F378" s="8" t="s">
        <v>660</v>
      </c>
      <c r="G378" s="9">
        <f t="shared" si="79"/>
        <v>112868500</v>
      </c>
      <c r="H378" s="9">
        <f t="shared" si="79"/>
        <v>118964210</v>
      </c>
      <c r="I378" s="9">
        <f t="shared" si="79"/>
        <v>118964210</v>
      </c>
      <c r="J378" s="158">
        <f t="shared" si="73"/>
        <v>1</v>
      </c>
      <c r="K378" s="193"/>
    </row>
    <row r="379" spans="1:11" ht="12.75">
      <c r="A379" s="8" t="s">
        <v>220</v>
      </c>
      <c r="B379" s="10" t="s">
        <v>348</v>
      </c>
      <c r="C379" s="8" t="s">
        <v>835</v>
      </c>
      <c r="D379" s="8" t="s">
        <v>304</v>
      </c>
      <c r="E379" s="70" t="s">
        <v>112</v>
      </c>
      <c r="F379" s="8" t="s">
        <v>661</v>
      </c>
      <c r="G379" s="9">
        <v>112868500</v>
      </c>
      <c r="H379" s="9">
        <v>118964210</v>
      </c>
      <c r="I379" s="9">
        <v>118964210</v>
      </c>
      <c r="J379" s="158">
        <f t="shared" si="73"/>
        <v>1</v>
      </c>
      <c r="K379" s="193"/>
    </row>
    <row r="380" spans="1:11" ht="66">
      <c r="A380" s="8" t="s">
        <v>221</v>
      </c>
      <c r="B380" s="10" t="s">
        <v>287</v>
      </c>
      <c r="C380" s="8" t="s">
        <v>835</v>
      </c>
      <c r="D380" s="8" t="s">
        <v>304</v>
      </c>
      <c r="E380" s="8" t="s">
        <v>113</v>
      </c>
      <c r="F380" s="8"/>
      <c r="G380" s="9">
        <f aca="true" t="shared" si="80" ref="G380:I381">G381</f>
        <v>81144646</v>
      </c>
      <c r="H380" s="9">
        <f t="shared" si="80"/>
        <v>89071235.39</v>
      </c>
      <c r="I380" s="9">
        <f t="shared" si="80"/>
        <v>89071235.39</v>
      </c>
      <c r="J380" s="158">
        <f t="shared" si="73"/>
        <v>1</v>
      </c>
      <c r="K380" s="193"/>
    </row>
    <row r="381" spans="1:11" ht="26.25">
      <c r="A381" s="8" t="s">
        <v>222</v>
      </c>
      <c r="B381" s="10" t="s">
        <v>347</v>
      </c>
      <c r="C381" s="8" t="s">
        <v>835</v>
      </c>
      <c r="D381" s="8" t="s">
        <v>304</v>
      </c>
      <c r="E381" s="8" t="s">
        <v>113</v>
      </c>
      <c r="F381" s="8" t="s">
        <v>660</v>
      </c>
      <c r="G381" s="9">
        <f t="shared" si="80"/>
        <v>81144646</v>
      </c>
      <c r="H381" s="9">
        <f t="shared" si="80"/>
        <v>89071235.39</v>
      </c>
      <c r="I381" s="9">
        <f t="shared" si="80"/>
        <v>89071235.39</v>
      </c>
      <c r="J381" s="158">
        <f t="shared" si="73"/>
        <v>1</v>
      </c>
      <c r="K381" s="193"/>
    </row>
    <row r="382" spans="1:11" ht="12.75">
      <c r="A382" s="8" t="s">
        <v>223</v>
      </c>
      <c r="B382" s="10" t="s">
        <v>348</v>
      </c>
      <c r="C382" s="8" t="s">
        <v>835</v>
      </c>
      <c r="D382" s="8" t="s">
        <v>304</v>
      </c>
      <c r="E382" s="8" t="s">
        <v>113</v>
      </c>
      <c r="F382" s="8" t="s">
        <v>661</v>
      </c>
      <c r="G382" s="9">
        <v>81144646</v>
      </c>
      <c r="H382" s="9">
        <v>89071235.39</v>
      </c>
      <c r="I382" s="9">
        <v>89071235.39</v>
      </c>
      <c r="J382" s="158">
        <f t="shared" si="73"/>
        <v>1</v>
      </c>
      <c r="K382" s="193"/>
    </row>
    <row r="383" spans="1:11" ht="78.75">
      <c r="A383" s="8" t="s">
        <v>224</v>
      </c>
      <c r="B383" s="31" t="s">
        <v>286</v>
      </c>
      <c r="C383" s="8" t="s">
        <v>835</v>
      </c>
      <c r="D383" s="8" t="s">
        <v>304</v>
      </c>
      <c r="E383" s="11" t="s">
        <v>114</v>
      </c>
      <c r="F383" s="11"/>
      <c r="G383" s="9">
        <f aca="true" t="shared" si="81" ref="G383:I384">G384</f>
        <v>7000000</v>
      </c>
      <c r="H383" s="9">
        <f t="shared" si="81"/>
        <v>8394344.64</v>
      </c>
      <c r="I383" s="9">
        <f t="shared" si="81"/>
        <v>8394344.64</v>
      </c>
      <c r="J383" s="158">
        <f t="shared" si="73"/>
        <v>1</v>
      </c>
      <c r="K383" s="193"/>
    </row>
    <row r="384" spans="1:11" ht="26.25">
      <c r="A384" s="8" t="s">
        <v>225</v>
      </c>
      <c r="B384" s="10" t="s">
        <v>347</v>
      </c>
      <c r="C384" s="8" t="s">
        <v>835</v>
      </c>
      <c r="D384" s="8" t="s">
        <v>304</v>
      </c>
      <c r="E384" s="11" t="s">
        <v>114</v>
      </c>
      <c r="F384" s="11" t="s">
        <v>660</v>
      </c>
      <c r="G384" s="9">
        <f t="shared" si="81"/>
        <v>7000000</v>
      </c>
      <c r="H384" s="9">
        <f t="shared" si="81"/>
        <v>8394344.64</v>
      </c>
      <c r="I384" s="9">
        <f t="shared" si="81"/>
        <v>8394344.64</v>
      </c>
      <c r="J384" s="158">
        <f t="shared" si="73"/>
        <v>1</v>
      </c>
      <c r="K384" s="193"/>
    </row>
    <row r="385" spans="1:11" ht="12.75">
      <c r="A385" s="8" t="s">
        <v>226</v>
      </c>
      <c r="B385" s="10" t="s">
        <v>348</v>
      </c>
      <c r="C385" s="8" t="s">
        <v>835</v>
      </c>
      <c r="D385" s="8" t="s">
        <v>304</v>
      </c>
      <c r="E385" s="11" t="s">
        <v>114</v>
      </c>
      <c r="F385" s="11" t="s">
        <v>661</v>
      </c>
      <c r="G385" s="9">
        <v>7000000</v>
      </c>
      <c r="H385" s="9">
        <v>8394344.64</v>
      </c>
      <c r="I385" s="9">
        <v>8394344.64</v>
      </c>
      <c r="J385" s="158">
        <f t="shared" si="73"/>
        <v>1</v>
      </c>
      <c r="K385" s="193"/>
    </row>
    <row r="386" spans="1:11" ht="78.75">
      <c r="A386" s="8" t="s">
        <v>227</v>
      </c>
      <c r="B386" s="10" t="s">
        <v>1785</v>
      </c>
      <c r="C386" s="8" t="s">
        <v>835</v>
      </c>
      <c r="D386" s="8" t="s">
        <v>304</v>
      </c>
      <c r="E386" s="11" t="s">
        <v>1784</v>
      </c>
      <c r="F386" s="8"/>
      <c r="G386" s="9">
        <f aca="true" t="shared" si="82" ref="G386:I387">G387</f>
        <v>0</v>
      </c>
      <c r="H386" s="9">
        <f t="shared" si="82"/>
        <v>3504536.33</v>
      </c>
      <c r="I386" s="9">
        <f t="shared" si="82"/>
        <v>3504536.33</v>
      </c>
      <c r="J386" s="158">
        <f t="shared" si="73"/>
        <v>1</v>
      </c>
      <c r="K386" s="193"/>
    </row>
    <row r="387" spans="1:11" ht="26.25">
      <c r="A387" s="8" t="s">
        <v>228</v>
      </c>
      <c r="B387" s="10" t="s">
        <v>347</v>
      </c>
      <c r="C387" s="8" t="s">
        <v>835</v>
      </c>
      <c r="D387" s="8" t="s">
        <v>304</v>
      </c>
      <c r="E387" s="11" t="s">
        <v>1784</v>
      </c>
      <c r="F387" s="8" t="s">
        <v>660</v>
      </c>
      <c r="G387" s="9">
        <f t="shared" si="82"/>
        <v>0</v>
      </c>
      <c r="H387" s="9">
        <f t="shared" si="82"/>
        <v>3504536.33</v>
      </c>
      <c r="I387" s="9">
        <f t="shared" si="82"/>
        <v>3504536.33</v>
      </c>
      <c r="J387" s="158">
        <f t="shared" si="73"/>
        <v>1</v>
      </c>
      <c r="K387" s="193"/>
    </row>
    <row r="388" spans="1:11" ht="12.75">
      <c r="A388" s="8" t="s">
        <v>162</v>
      </c>
      <c r="B388" s="10" t="s">
        <v>348</v>
      </c>
      <c r="C388" s="8" t="s">
        <v>835</v>
      </c>
      <c r="D388" s="8" t="s">
        <v>304</v>
      </c>
      <c r="E388" s="11" t="s">
        <v>1784</v>
      </c>
      <c r="F388" s="8" t="s">
        <v>661</v>
      </c>
      <c r="G388" s="9">
        <v>0</v>
      </c>
      <c r="H388" s="9">
        <v>3504536.33</v>
      </c>
      <c r="I388" s="9">
        <v>3504536.33</v>
      </c>
      <c r="J388" s="158">
        <f t="shared" si="73"/>
        <v>1</v>
      </c>
      <c r="K388" s="193"/>
    </row>
    <row r="389" spans="1:11" ht="66">
      <c r="A389" s="8" t="s">
        <v>163</v>
      </c>
      <c r="B389" s="10" t="s">
        <v>1242</v>
      </c>
      <c r="C389" s="8" t="s">
        <v>835</v>
      </c>
      <c r="D389" s="8" t="s">
        <v>304</v>
      </c>
      <c r="E389" s="11" t="s">
        <v>1154</v>
      </c>
      <c r="F389" s="8"/>
      <c r="G389" s="9">
        <f aca="true" t="shared" si="83" ref="G389:I390">G390</f>
        <v>1520203</v>
      </c>
      <c r="H389" s="9">
        <f t="shared" si="83"/>
        <v>1737374</v>
      </c>
      <c r="I389" s="9">
        <f t="shared" si="83"/>
        <v>1737374</v>
      </c>
      <c r="J389" s="158">
        <f>I389/H389</f>
        <v>1</v>
      </c>
      <c r="K389" s="193"/>
    </row>
    <row r="390" spans="1:11" ht="26.25">
      <c r="A390" s="8" t="s">
        <v>623</v>
      </c>
      <c r="B390" s="10" t="s">
        <v>347</v>
      </c>
      <c r="C390" s="8" t="s">
        <v>835</v>
      </c>
      <c r="D390" s="8" t="s">
        <v>304</v>
      </c>
      <c r="E390" s="11" t="s">
        <v>1154</v>
      </c>
      <c r="F390" s="8" t="s">
        <v>660</v>
      </c>
      <c r="G390" s="9">
        <f t="shared" si="83"/>
        <v>1520203</v>
      </c>
      <c r="H390" s="9">
        <f t="shared" si="83"/>
        <v>1737374</v>
      </c>
      <c r="I390" s="9">
        <f t="shared" si="83"/>
        <v>1737374</v>
      </c>
      <c r="J390" s="158">
        <f>I390/H390</f>
        <v>1</v>
      </c>
      <c r="K390" s="193"/>
    </row>
    <row r="391" spans="1:11" ht="12.75">
      <c r="A391" s="8" t="s">
        <v>624</v>
      </c>
      <c r="B391" s="10" t="s">
        <v>348</v>
      </c>
      <c r="C391" s="8" t="s">
        <v>835</v>
      </c>
      <c r="D391" s="8" t="s">
        <v>304</v>
      </c>
      <c r="E391" s="11" t="s">
        <v>1154</v>
      </c>
      <c r="F391" s="8" t="s">
        <v>661</v>
      </c>
      <c r="G391" s="9">
        <v>1520203</v>
      </c>
      <c r="H391" s="9">
        <v>1737374</v>
      </c>
      <c r="I391" s="9">
        <v>1737374</v>
      </c>
      <c r="J391" s="158">
        <f>I391/H391</f>
        <v>1</v>
      </c>
      <c r="K391" s="193"/>
    </row>
    <row r="392" spans="1:11" ht="92.25">
      <c r="A392" s="8" t="s">
        <v>625</v>
      </c>
      <c r="B392" s="10" t="s">
        <v>1393</v>
      </c>
      <c r="C392" s="8" t="s">
        <v>835</v>
      </c>
      <c r="D392" s="8" t="s">
        <v>304</v>
      </c>
      <c r="E392" s="11" t="s">
        <v>1394</v>
      </c>
      <c r="F392" s="11"/>
      <c r="G392" s="9">
        <f aca="true" t="shared" si="84" ref="G392:I393">G393</f>
        <v>0</v>
      </c>
      <c r="H392" s="9">
        <f t="shared" si="84"/>
        <v>1223640</v>
      </c>
      <c r="I392" s="9">
        <f t="shared" si="84"/>
        <v>1223640</v>
      </c>
      <c r="J392" s="158">
        <f t="shared" si="73"/>
        <v>1</v>
      </c>
      <c r="K392" s="193"/>
    </row>
    <row r="393" spans="1:11" ht="26.25">
      <c r="A393" s="8" t="s">
        <v>626</v>
      </c>
      <c r="B393" s="10" t="s">
        <v>347</v>
      </c>
      <c r="C393" s="8" t="s">
        <v>835</v>
      </c>
      <c r="D393" s="8" t="s">
        <v>304</v>
      </c>
      <c r="E393" s="11" t="s">
        <v>1394</v>
      </c>
      <c r="F393" s="11" t="s">
        <v>660</v>
      </c>
      <c r="G393" s="9">
        <f t="shared" si="84"/>
        <v>0</v>
      </c>
      <c r="H393" s="9">
        <f t="shared" si="84"/>
        <v>1223640</v>
      </c>
      <c r="I393" s="9">
        <f t="shared" si="84"/>
        <v>1223640</v>
      </c>
      <c r="J393" s="158">
        <f t="shared" si="73"/>
        <v>1</v>
      </c>
      <c r="K393" s="193"/>
    </row>
    <row r="394" spans="1:11" ht="12.75">
      <c r="A394" s="8" t="s">
        <v>229</v>
      </c>
      <c r="B394" s="10" t="s">
        <v>348</v>
      </c>
      <c r="C394" s="8" t="s">
        <v>835</v>
      </c>
      <c r="D394" s="8" t="s">
        <v>304</v>
      </c>
      <c r="E394" s="11" t="s">
        <v>1394</v>
      </c>
      <c r="F394" s="11" t="s">
        <v>661</v>
      </c>
      <c r="G394" s="9">
        <v>0</v>
      </c>
      <c r="H394" s="9">
        <v>1223640</v>
      </c>
      <c r="I394" s="9">
        <v>1223640</v>
      </c>
      <c r="J394" s="158">
        <f t="shared" si="73"/>
        <v>1</v>
      </c>
      <c r="K394" s="193"/>
    </row>
    <row r="395" spans="1:11" ht="92.25">
      <c r="A395" s="8" t="s">
        <v>230</v>
      </c>
      <c r="B395" s="10" t="s">
        <v>1787</v>
      </c>
      <c r="C395" s="8" t="s">
        <v>835</v>
      </c>
      <c r="D395" s="8" t="s">
        <v>304</v>
      </c>
      <c r="E395" s="11" t="s">
        <v>1786</v>
      </c>
      <c r="F395" s="11"/>
      <c r="G395" s="9">
        <f>G396+G398</f>
        <v>987000</v>
      </c>
      <c r="H395" s="9">
        <f>H396+H398</f>
        <v>2741700</v>
      </c>
      <c r="I395" s="9">
        <f>I396+I398</f>
        <v>2741700</v>
      </c>
      <c r="J395" s="158">
        <f t="shared" si="73"/>
        <v>1</v>
      </c>
      <c r="K395" s="193"/>
    </row>
    <row r="396" spans="1:11" ht="26.25">
      <c r="A396" s="8" t="s">
        <v>231</v>
      </c>
      <c r="B396" s="10" t="s">
        <v>1804</v>
      </c>
      <c r="C396" s="8" t="s">
        <v>835</v>
      </c>
      <c r="D396" s="8" t="s">
        <v>304</v>
      </c>
      <c r="E396" s="11" t="s">
        <v>1786</v>
      </c>
      <c r="F396" s="11" t="s">
        <v>147</v>
      </c>
      <c r="G396" s="9">
        <f>G397</f>
        <v>0</v>
      </c>
      <c r="H396" s="9">
        <f>H397</f>
        <v>2741700</v>
      </c>
      <c r="I396" s="9">
        <f>I397</f>
        <v>2741700</v>
      </c>
      <c r="J396" s="158">
        <f t="shared" si="73"/>
        <v>1</v>
      </c>
      <c r="K396" s="193"/>
    </row>
    <row r="397" spans="1:11" ht="26.25">
      <c r="A397" s="8" t="s">
        <v>232</v>
      </c>
      <c r="B397" s="10" t="s">
        <v>410</v>
      </c>
      <c r="C397" s="8" t="s">
        <v>835</v>
      </c>
      <c r="D397" s="8" t="s">
        <v>304</v>
      </c>
      <c r="E397" s="11" t="s">
        <v>1786</v>
      </c>
      <c r="F397" s="11" t="s">
        <v>749</v>
      </c>
      <c r="G397" s="9">
        <v>0</v>
      </c>
      <c r="H397" s="9">
        <v>2741700</v>
      </c>
      <c r="I397" s="9">
        <v>2741700</v>
      </c>
      <c r="J397" s="158">
        <f t="shared" si="73"/>
        <v>1</v>
      </c>
      <c r="K397" s="193"/>
    </row>
    <row r="398" spans="1:11" ht="26.25">
      <c r="A398" s="8" t="s">
        <v>233</v>
      </c>
      <c r="B398" s="10" t="s">
        <v>347</v>
      </c>
      <c r="C398" s="8" t="s">
        <v>835</v>
      </c>
      <c r="D398" s="8" t="s">
        <v>304</v>
      </c>
      <c r="E398" s="11" t="s">
        <v>1786</v>
      </c>
      <c r="F398" s="11" t="s">
        <v>660</v>
      </c>
      <c r="G398" s="9">
        <f>G399</f>
        <v>987000</v>
      </c>
      <c r="H398" s="9">
        <f>H399</f>
        <v>0</v>
      </c>
      <c r="I398" s="9">
        <f>I399</f>
        <v>0</v>
      </c>
      <c r="J398" s="158"/>
      <c r="K398" s="193"/>
    </row>
    <row r="399" spans="1:11" ht="12.75">
      <c r="A399" s="8" t="s">
        <v>234</v>
      </c>
      <c r="B399" s="10" t="s">
        <v>348</v>
      </c>
      <c r="C399" s="8" t="s">
        <v>835</v>
      </c>
      <c r="D399" s="8" t="s">
        <v>304</v>
      </c>
      <c r="E399" s="11" t="s">
        <v>1786</v>
      </c>
      <c r="F399" s="11" t="s">
        <v>661</v>
      </c>
      <c r="G399" s="9">
        <v>987000</v>
      </c>
      <c r="H399" s="9">
        <v>0</v>
      </c>
      <c r="I399" s="9">
        <v>0</v>
      </c>
      <c r="J399" s="158"/>
      <c r="K399" s="193"/>
    </row>
    <row r="400" spans="1:11" ht="12.75">
      <c r="A400" s="8" t="s">
        <v>416</v>
      </c>
      <c r="B400" s="31" t="s">
        <v>902</v>
      </c>
      <c r="C400" s="8" t="s">
        <v>835</v>
      </c>
      <c r="D400" s="8" t="s">
        <v>903</v>
      </c>
      <c r="E400" s="11"/>
      <c r="F400" s="8"/>
      <c r="G400" s="9">
        <f>G401+G415</f>
        <v>18420400</v>
      </c>
      <c r="H400" s="9">
        <f>H401+H415</f>
        <v>20666953.32</v>
      </c>
      <c r="I400" s="9">
        <f>I401+I415</f>
        <v>20666953.32</v>
      </c>
      <c r="J400" s="158">
        <f t="shared" si="73"/>
        <v>1</v>
      </c>
      <c r="K400" s="193"/>
    </row>
    <row r="401" spans="1:11" ht="26.25">
      <c r="A401" s="8" t="s">
        <v>235</v>
      </c>
      <c r="B401" s="31" t="s">
        <v>19</v>
      </c>
      <c r="C401" s="8" t="s">
        <v>835</v>
      </c>
      <c r="D401" s="8" t="s">
        <v>903</v>
      </c>
      <c r="E401" s="8" t="s">
        <v>93</v>
      </c>
      <c r="F401" s="8"/>
      <c r="G401" s="9">
        <f>G402</f>
        <v>18400400</v>
      </c>
      <c r="H401" s="9">
        <f>H402</f>
        <v>20646953.32</v>
      </c>
      <c r="I401" s="9">
        <f>I402</f>
        <v>20646953.32</v>
      </c>
      <c r="J401" s="158">
        <f t="shared" si="73"/>
        <v>1</v>
      </c>
      <c r="K401" s="193"/>
    </row>
    <row r="402" spans="1:11" ht="12.75">
      <c r="A402" s="8" t="s">
        <v>417</v>
      </c>
      <c r="B402" s="10" t="s">
        <v>631</v>
      </c>
      <c r="C402" s="8" t="s">
        <v>835</v>
      </c>
      <c r="D402" s="8" t="s">
        <v>903</v>
      </c>
      <c r="E402" s="11" t="s">
        <v>94</v>
      </c>
      <c r="F402" s="8"/>
      <c r="G402" s="9">
        <f>G406+G409+G403+G412</f>
        <v>18400400</v>
      </c>
      <c r="H402" s="9">
        <f>H406+H409+H403+H412</f>
        <v>20646953.32</v>
      </c>
      <c r="I402" s="9">
        <f>I406+I409+I403+I412</f>
        <v>20646953.32</v>
      </c>
      <c r="J402" s="158">
        <f t="shared" si="73"/>
        <v>1</v>
      </c>
      <c r="K402" s="193"/>
    </row>
    <row r="403" spans="1:11" ht="171">
      <c r="A403" s="8" t="s">
        <v>418</v>
      </c>
      <c r="B403" s="10" t="s">
        <v>1355</v>
      </c>
      <c r="C403" s="8" t="s">
        <v>835</v>
      </c>
      <c r="D403" s="8" t="s">
        <v>903</v>
      </c>
      <c r="E403" s="8" t="s">
        <v>1356</v>
      </c>
      <c r="F403" s="8"/>
      <c r="G403" s="9">
        <f aca="true" t="shared" si="85" ref="G403:I404">G404</f>
        <v>8550400</v>
      </c>
      <c r="H403" s="9">
        <f t="shared" si="85"/>
        <v>8550400</v>
      </c>
      <c r="I403" s="9">
        <f t="shared" si="85"/>
        <v>8550400</v>
      </c>
      <c r="J403" s="158">
        <f t="shared" si="73"/>
        <v>1</v>
      </c>
      <c r="K403" s="193"/>
    </row>
    <row r="404" spans="1:11" ht="26.25">
      <c r="A404" s="8" t="s">
        <v>419</v>
      </c>
      <c r="B404" s="10" t="s">
        <v>347</v>
      </c>
      <c r="C404" s="8" t="s">
        <v>835</v>
      </c>
      <c r="D404" s="8" t="s">
        <v>903</v>
      </c>
      <c r="E404" s="8" t="s">
        <v>1356</v>
      </c>
      <c r="F404" s="8" t="s">
        <v>660</v>
      </c>
      <c r="G404" s="9">
        <f t="shared" si="85"/>
        <v>8550400</v>
      </c>
      <c r="H404" s="9">
        <f t="shared" si="85"/>
        <v>8550400</v>
      </c>
      <c r="I404" s="9">
        <f t="shared" si="85"/>
        <v>8550400</v>
      </c>
      <c r="J404" s="158">
        <f t="shared" si="73"/>
        <v>1</v>
      </c>
      <c r="K404" s="193"/>
    </row>
    <row r="405" spans="1:11" ht="12.75">
      <c r="A405" s="8" t="s">
        <v>420</v>
      </c>
      <c r="B405" s="10" t="s">
        <v>348</v>
      </c>
      <c r="C405" s="8" t="s">
        <v>835</v>
      </c>
      <c r="D405" s="8" t="s">
        <v>903</v>
      </c>
      <c r="E405" s="8" t="s">
        <v>1356</v>
      </c>
      <c r="F405" s="8" t="s">
        <v>661</v>
      </c>
      <c r="G405" s="9">
        <v>8550400</v>
      </c>
      <c r="H405" s="9">
        <v>8550400</v>
      </c>
      <c r="I405" s="9">
        <v>8550400</v>
      </c>
      <c r="J405" s="158">
        <f t="shared" si="73"/>
        <v>1</v>
      </c>
      <c r="K405" s="193"/>
    </row>
    <row r="406" spans="1:11" ht="66">
      <c r="A406" s="8" t="s">
        <v>236</v>
      </c>
      <c r="B406" s="10" t="s">
        <v>166</v>
      </c>
      <c r="C406" s="8" t="s">
        <v>835</v>
      </c>
      <c r="D406" s="8" t="s">
        <v>903</v>
      </c>
      <c r="E406" s="8" t="s">
        <v>95</v>
      </c>
      <c r="F406" s="8"/>
      <c r="G406" s="9">
        <f aca="true" t="shared" si="86" ref="G406:I407">G407</f>
        <v>9500000</v>
      </c>
      <c r="H406" s="9">
        <f t="shared" si="86"/>
        <v>11438457</v>
      </c>
      <c r="I406" s="9">
        <f t="shared" si="86"/>
        <v>11438457</v>
      </c>
      <c r="J406" s="158">
        <f t="shared" si="73"/>
        <v>1</v>
      </c>
      <c r="K406" s="193"/>
    </row>
    <row r="407" spans="1:11" ht="26.25">
      <c r="A407" s="8" t="s">
        <v>237</v>
      </c>
      <c r="B407" s="10" t="s">
        <v>347</v>
      </c>
      <c r="C407" s="8" t="s">
        <v>835</v>
      </c>
      <c r="D407" s="8" t="s">
        <v>903</v>
      </c>
      <c r="E407" s="8" t="s">
        <v>95</v>
      </c>
      <c r="F407" s="8" t="s">
        <v>660</v>
      </c>
      <c r="G407" s="9">
        <f t="shared" si="86"/>
        <v>9500000</v>
      </c>
      <c r="H407" s="9">
        <f t="shared" si="86"/>
        <v>11438457</v>
      </c>
      <c r="I407" s="9">
        <f t="shared" si="86"/>
        <v>11438457</v>
      </c>
      <c r="J407" s="158">
        <f t="shared" si="73"/>
        <v>1</v>
      </c>
      <c r="K407" s="193"/>
    </row>
    <row r="408" spans="1:11" ht="12.75">
      <c r="A408" s="8" t="s">
        <v>238</v>
      </c>
      <c r="B408" s="10" t="s">
        <v>348</v>
      </c>
      <c r="C408" s="8" t="s">
        <v>835</v>
      </c>
      <c r="D408" s="8" t="s">
        <v>903</v>
      </c>
      <c r="E408" s="8" t="s">
        <v>95</v>
      </c>
      <c r="F408" s="8" t="s">
        <v>661</v>
      </c>
      <c r="G408" s="9">
        <v>9500000</v>
      </c>
      <c r="H408" s="9">
        <v>11438457</v>
      </c>
      <c r="I408" s="9">
        <v>11438457</v>
      </c>
      <c r="J408" s="158">
        <f t="shared" si="73"/>
        <v>1</v>
      </c>
      <c r="K408" s="193"/>
    </row>
    <row r="409" spans="1:11" ht="66">
      <c r="A409" s="8" t="s">
        <v>598</v>
      </c>
      <c r="B409" s="10" t="s">
        <v>167</v>
      </c>
      <c r="C409" s="8" t="s">
        <v>835</v>
      </c>
      <c r="D409" s="8" t="s">
        <v>903</v>
      </c>
      <c r="E409" s="8" t="s">
        <v>115</v>
      </c>
      <c r="F409" s="8"/>
      <c r="G409" s="9">
        <f aca="true" t="shared" si="87" ref="G409:I410">G410</f>
        <v>350000</v>
      </c>
      <c r="H409" s="9">
        <f t="shared" si="87"/>
        <v>200000</v>
      </c>
      <c r="I409" s="9">
        <f t="shared" si="87"/>
        <v>200000</v>
      </c>
      <c r="J409" s="158">
        <f t="shared" si="73"/>
        <v>1</v>
      </c>
      <c r="K409" s="193"/>
    </row>
    <row r="410" spans="1:11" ht="26.25">
      <c r="A410" s="8" t="s">
        <v>239</v>
      </c>
      <c r="B410" s="10" t="s">
        <v>347</v>
      </c>
      <c r="C410" s="8" t="s">
        <v>835</v>
      </c>
      <c r="D410" s="8" t="s">
        <v>903</v>
      </c>
      <c r="E410" s="8" t="s">
        <v>115</v>
      </c>
      <c r="F410" s="8" t="s">
        <v>660</v>
      </c>
      <c r="G410" s="9">
        <f t="shared" si="87"/>
        <v>350000</v>
      </c>
      <c r="H410" s="9">
        <f t="shared" si="87"/>
        <v>200000</v>
      </c>
      <c r="I410" s="9">
        <f t="shared" si="87"/>
        <v>200000</v>
      </c>
      <c r="J410" s="158">
        <f t="shared" si="73"/>
        <v>1</v>
      </c>
      <c r="K410" s="193"/>
    </row>
    <row r="411" spans="1:11" ht="12.75">
      <c r="A411" s="8" t="s">
        <v>240</v>
      </c>
      <c r="B411" s="10" t="s">
        <v>348</v>
      </c>
      <c r="C411" s="8" t="s">
        <v>835</v>
      </c>
      <c r="D411" s="8" t="s">
        <v>903</v>
      </c>
      <c r="E411" s="8" t="s">
        <v>115</v>
      </c>
      <c r="F411" s="8" t="s">
        <v>661</v>
      </c>
      <c r="G411" s="9">
        <v>350000</v>
      </c>
      <c r="H411" s="9">
        <v>200000</v>
      </c>
      <c r="I411" s="9">
        <v>200000</v>
      </c>
      <c r="J411" s="158">
        <f t="shared" si="73"/>
        <v>1</v>
      </c>
      <c r="K411" s="193"/>
    </row>
    <row r="412" spans="1:11" ht="78.75">
      <c r="A412" s="8" t="s">
        <v>241</v>
      </c>
      <c r="B412" s="10" t="s">
        <v>1789</v>
      </c>
      <c r="C412" s="8" t="s">
        <v>835</v>
      </c>
      <c r="D412" s="8" t="s">
        <v>903</v>
      </c>
      <c r="E412" s="8" t="s">
        <v>1788</v>
      </c>
      <c r="F412" s="8"/>
      <c r="G412" s="9">
        <f aca="true" t="shared" si="88" ref="G412:I413">G413</f>
        <v>0</v>
      </c>
      <c r="H412" s="9">
        <f t="shared" si="88"/>
        <v>458096.32</v>
      </c>
      <c r="I412" s="9">
        <f t="shared" si="88"/>
        <v>458096.32</v>
      </c>
      <c r="J412" s="158">
        <f t="shared" si="73"/>
        <v>1</v>
      </c>
      <c r="K412" s="193"/>
    </row>
    <row r="413" spans="1:11" ht="26.25">
      <c r="A413" s="8" t="s">
        <v>415</v>
      </c>
      <c r="B413" s="10" t="s">
        <v>347</v>
      </c>
      <c r="C413" s="8" t="s">
        <v>835</v>
      </c>
      <c r="D413" s="8" t="s">
        <v>903</v>
      </c>
      <c r="E413" s="8" t="s">
        <v>1788</v>
      </c>
      <c r="F413" s="8" t="s">
        <v>660</v>
      </c>
      <c r="G413" s="9">
        <f t="shared" si="88"/>
        <v>0</v>
      </c>
      <c r="H413" s="9">
        <f t="shared" si="88"/>
        <v>458096.32</v>
      </c>
      <c r="I413" s="9">
        <f t="shared" si="88"/>
        <v>458096.32</v>
      </c>
      <c r="J413" s="158">
        <f t="shared" si="73"/>
        <v>1</v>
      </c>
      <c r="K413" s="193"/>
    </row>
    <row r="414" spans="1:11" ht="12.75">
      <c r="A414" s="8" t="s">
        <v>242</v>
      </c>
      <c r="B414" s="10" t="s">
        <v>348</v>
      </c>
      <c r="C414" s="8" t="s">
        <v>835</v>
      </c>
      <c r="D414" s="8" t="s">
        <v>903</v>
      </c>
      <c r="E414" s="8" t="s">
        <v>1788</v>
      </c>
      <c r="F414" s="8" t="s">
        <v>661</v>
      </c>
      <c r="G414" s="9">
        <v>0</v>
      </c>
      <c r="H414" s="9">
        <v>458096.32</v>
      </c>
      <c r="I414" s="9">
        <v>458096.32</v>
      </c>
      <c r="J414" s="158">
        <f t="shared" si="73"/>
        <v>1</v>
      </c>
      <c r="K414" s="193"/>
    </row>
    <row r="415" spans="1:11" ht="26.25">
      <c r="A415" s="8" t="s">
        <v>1102</v>
      </c>
      <c r="B415" s="10" t="s">
        <v>619</v>
      </c>
      <c r="C415" s="8" t="s">
        <v>835</v>
      </c>
      <c r="D415" s="8" t="s">
        <v>903</v>
      </c>
      <c r="E415" s="8" t="s">
        <v>83</v>
      </c>
      <c r="F415" s="8"/>
      <c r="G415" s="9">
        <f>G416</f>
        <v>20000</v>
      </c>
      <c r="H415" s="9">
        <f>H416</f>
        <v>20000</v>
      </c>
      <c r="I415" s="9">
        <f>I416</f>
        <v>20000</v>
      </c>
      <c r="J415" s="158">
        <f t="shared" si="73"/>
        <v>1</v>
      </c>
      <c r="K415" s="193"/>
    </row>
    <row r="416" spans="1:11" ht="26.25">
      <c r="A416" s="8" t="s">
        <v>1103</v>
      </c>
      <c r="B416" s="10" t="s">
        <v>620</v>
      </c>
      <c r="C416" s="8" t="s">
        <v>835</v>
      </c>
      <c r="D416" s="8" t="s">
        <v>903</v>
      </c>
      <c r="E416" s="8" t="s">
        <v>993</v>
      </c>
      <c r="F416" s="8"/>
      <c r="G416" s="9">
        <f>G417+G420</f>
        <v>20000</v>
      </c>
      <c r="H416" s="9">
        <f>H417+H420</f>
        <v>20000</v>
      </c>
      <c r="I416" s="9">
        <f>I417+I420</f>
        <v>20000</v>
      </c>
      <c r="J416" s="158">
        <f t="shared" si="73"/>
        <v>1</v>
      </c>
      <c r="K416" s="193"/>
    </row>
    <row r="417" spans="1:11" ht="78.75">
      <c r="A417" s="8" t="s">
        <v>1104</v>
      </c>
      <c r="B417" s="10" t="s">
        <v>580</v>
      </c>
      <c r="C417" s="8" t="s">
        <v>835</v>
      </c>
      <c r="D417" s="8" t="s">
        <v>903</v>
      </c>
      <c r="E417" s="8" t="s">
        <v>994</v>
      </c>
      <c r="F417" s="8"/>
      <c r="G417" s="9">
        <f aca="true" t="shared" si="89" ref="G417:I418">G418</f>
        <v>15000</v>
      </c>
      <c r="H417" s="9">
        <f t="shared" si="89"/>
        <v>15000</v>
      </c>
      <c r="I417" s="9">
        <f t="shared" si="89"/>
        <v>15000</v>
      </c>
      <c r="J417" s="158">
        <f aca="true" t="shared" si="90" ref="J417:J472">I417/H417</f>
        <v>1</v>
      </c>
      <c r="K417" s="193"/>
    </row>
    <row r="418" spans="1:11" ht="26.25">
      <c r="A418" s="8" t="s">
        <v>1105</v>
      </c>
      <c r="B418" s="10" t="s">
        <v>347</v>
      </c>
      <c r="C418" s="8" t="s">
        <v>835</v>
      </c>
      <c r="D418" s="8" t="s">
        <v>903</v>
      </c>
      <c r="E418" s="8" t="s">
        <v>994</v>
      </c>
      <c r="F418" s="70" t="s">
        <v>660</v>
      </c>
      <c r="G418" s="9">
        <f t="shared" si="89"/>
        <v>15000</v>
      </c>
      <c r="H418" s="9">
        <f t="shared" si="89"/>
        <v>15000</v>
      </c>
      <c r="I418" s="9">
        <f t="shared" si="89"/>
        <v>15000</v>
      </c>
      <c r="J418" s="158">
        <f t="shared" si="90"/>
        <v>1</v>
      </c>
      <c r="K418" s="193"/>
    </row>
    <row r="419" spans="1:11" ht="12.75">
      <c r="A419" s="8" t="s">
        <v>599</v>
      </c>
      <c r="B419" s="10" t="s">
        <v>348</v>
      </c>
      <c r="C419" s="8" t="s">
        <v>835</v>
      </c>
      <c r="D419" s="8" t="s">
        <v>903</v>
      </c>
      <c r="E419" s="8" t="s">
        <v>994</v>
      </c>
      <c r="F419" s="70" t="s">
        <v>661</v>
      </c>
      <c r="G419" s="9">
        <v>15000</v>
      </c>
      <c r="H419" s="9">
        <v>15000</v>
      </c>
      <c r="I419" s="9">
        <v>15000</v>
      </c>
      <c r="J419" s="158">
        <f t="shared" si="90"/>
        <v>1</v>
      </c>
      <c r="K419" s="193"/>
    </row>
    <row r="420" spans="1:11" ht="78.75">
      <c r="A420" s="8" t="s">
        <v>243</v>
      </c>
      <c r="B420" s="10" t="s">
        <v>581</v>
      </c>
      <c r="C420" s="8" t="s">
        <v>835</v>
      </c>
      <c r="D420" s="8" t="s">
        <v>903</v>
      </c>
      <c r="E420" s="8" t="s">
        <v>995</v>
      </c>
      <c r="F420" s="8"/>
      <c r="G420" s="9">
        <f aca="true" t="shared" si="91" ref="G420:I421">G421</f>
        <v>5000</v>
      </c>
      <c r="H420" s="9">
        <f t="shared" si="91"/>
        <v>5000</v>
      </c>
      <c r="I420" s="9">
        <f t="shared" si="91"/>
        <v>5000</v>
      </c>
      <c r="J420" s="158">
        <f t="shared" si="90"/>
        <v>1</v>
      </c>
      <c r="K420" s="193"/>
    </row>
    <row r="421" spans="1:11" ht="26.25">
      <c r="A421" s="8" t="s">
        <v>244</v>
      </c>
      <c r="B421" s="10" t="s">
        <v>347</v>
      </c>
      <c r="C421" s="8" t="s">
        <v>835</v>
      </c>
      <c r="D421" s="8" t="s">
        <v>903</v>
      </c>
      <c r="E421" s="8" t="s">
        <v>995</v>
      </c>
      <c r="F421" s="70" t="s">
        <v>660</v>
      </c>
      <c r="G421" s="9">
        <f t="shared" si="91"/>
        <v>5000</v>
      </c>
      <c r="H421" s="9">
        <f t="shared" si="91"/>
        <v>5000</v>
      </c>
      <c r="I421" s="9">
        <f t="shared" si="91"/>
        <v>5000</v>
      </c>
      <c r="J421" s="158">
        <f t="shared" si="90"/>
        <v>1</v>
      </c>
      <c r="K421" s="193"/>
    </row>
    <row r="422" spans="1:11" ht="12.75">
      <c r="A422" s="8" t="s">
        <v>245</v>
      </c>
      <c r="B422" s="10" t="s">
        <v>348</v>
      </c>
      <c r="C422" s="8" t="s">
        <v>835</v>
      </c>
      <c r="D422" s="8" t="s">
        <v>903</v>
      </c>
      <c r="E422" s="8" t="s">
        <v>995</v>
      </c>
      <c r="F422" s="70" t="s">
        <v>661</v>
      </c>
      <c r="G422" s="9">
        <v>5000</v>
      </c>
      <c r="H422" s="9">
        <v>5000</v>
      </c>
      <c r="I422" s="9">
        <v>5000</v>
      </c>
      <c r="J422" s="158">
        <f t="shared" si="90"/>
        <v>1</v>
      </c>
      <c r="K422" s="193"/>
    </row>
    <row r="423" spans="1:11" ht="12.75">
      <c r="A423" s="8" t="s">
        <v>246</v>
      </c>
      <c r="B423" s="10" t="s">
        <v>908</v>
      </c>
      <c r="C423" s="8" t="s">
        <v>835</v>
      </c>
      <c r="D423" s="8" t="s">
        <v>305</v>
      </c>
      <c r="E423" s="8"/>
      <c r="F423" s="8"/>
      <c r="G423" s="9">
        <f aca="true" t="shared" si="92" ref="G423:I424">G424</f>
        <v>2787400</v>
      </c>
      <c r="H423" s="9">
        <f t="shared" si="92"/>
        <v>2617884.65</v>
      </c>
      <c r="I423" s="9">
        <f t="shared" si="92"/>
        <v>2287584.65</v>
      </c>
      <c r="J423" s="158">
        <f t="shared" si="90"/>
        <v>0.8738294294211931</v>
      </c>
      <c r="K423" s="193"/>
    </row>
    <row r="424" spans="1:11" ht="26.25">
      <c r="A424" s="8" t="s">
        <v>247</v>
      </c>
      <c r="B424" s="10" t="s">
        <v>19</v>
      </c>
      <c r="C424" s="8" t="s">
        <v>835</v>
      </c>
      <c r="D424" s="8" t="s">
        <v>305</v>
      </c>
      <c r="E424" s="8" t="s">
        <v>93</v>
      </c>
      <c r="F424" s="8"/>
      <c r="G424" s="9">
        <f t="shared" si="92"/>
        <v>2787400</v>
      </c>
      <c r="H424" s="9">
        <f t="shared" si="92"/>
        <v>2617884.65</v>
      </c>
      <c r="I424" s="9">
        <f t="shared" si="92"/>
        <v>2287584.65</v>
      </c>
      <c r="J424" s="158">
        <f t="shared" si="90"/>
        <v>0.8738294294211931</v>
      </c>
      <c r="K424" s="193"/>
    </row>
    <row r="425" spans="1:11" ht="26.25">
      <c r="A425" s="8" t="s">
        <v>248</v>
      </c>
      <c r="B425" s="31" t="s">
        <v>842</v>
      </c>
      <c r="C425" s="8" t="s">
        <v>835</v>
      </c>
      <c r="D425" s="8" t="s">
        <v>305</v>
      </c>
      <c r="E425" s="8" t="s">
        <v>116</v>
      </c>
      <c r="F425" s="8"/>
      <c r="G425" s="9">
        <f>G429+G432+G435+G438+G426+G441</f>
        <v>2787400</v>
      </c>
      <c r="H425" s="9">
        <f>H429+H432+H435+H438+H426+H441</f>
        <v>2617884.65</v>
      </c>
      <c r="I425" s="9">
        <f>I429+I432+I435+I438+I426+I441</f>
        <v>2287584.65</v>
      </c>
      <c r="J425" s="158">
        <f t="shared" si="90"/>
        <v>0.8738294294211931</v>
      </c>
      <c r="K425" s="193"/>
    </row>
    <row r="426" spans="1:11" ht="78.75">
      <c r="A426" s="8" t="s">
        <v>249</v>
      </c>
      <c r="B426" s="71" t="s">
        <v>1243</v>
      </c>
      <c r="C426" s="8" t="s">
        <v>835</v>
      </c>
      <c r="D426" s="8" t="s">
        <v>305</v>
      </c>
      <c r="E426" s="8" t="s">
        <v>1001</v>
      </c>
      <c r="F426" s="8"/>
      <c r="G426" s="9">
        <f aca="true" t="shared" si="93" ref="G426:I427">G427</f>
        <v>2007400</v>
      </c>
      <c r="H426" s="9">
        <f t="shared" si="93"/>
        <v>1693300</v>
      </c>
      <c r="I426" s="9">
        <f t="shared" si="93"/>
        <v>1693300</v>
      </c>
      <c r="J426" s="158">
        <f t="shared" si="90"/>
        <v>1</v>
      </c>
      <c r="K426" s="193"/>
    </row>
    <row r="427" spans="1:11" ht="26.25">
      <c r="A427" s="8" t="s">
        <v>250</v>
      </c>
      <c r="B427" s="10" t="s">
        <v>347</v>
      </c>
      <c r="C427" s="8" t="s">
        <v>835</v>
      </c>
      <c r="D427" s="8" t="s">
        <v>305</v>
      </c>
      <c r="E427" s="8" t="s">
        <v>1001</v>
      </c>
      <c r="F427" s="8" t="s">
        <v>660</v>
      </c>
      <c r="G427" s="9">
        <f t="shared" si="93"/>
        <v>2007400</v>
      </c>
      <c r="H427" s="9">
        <f t="shared" si="93"/>
        <v>1693300</v>
      </c>
      <c r="I427" s="9">
        <f t="shared" si="93"/>
        <v>1693300</v>
      </c>
      <c r="J427" s="158">
        <f t="shared" si="90"/>
        <v>1</v>
      </c>
      <c r="K427" s="193"/>
    </row>
    <row r="428" spans="1:11" ht="12.75">
      <c r="A428" s="8" t="s">
        <v>251</v>
      </c>
      <c r="B428" s="10" t="s">
        <v>348</v>
      </c>
      <c r="C428" s="8" t="s">
        <v>835</v>
      </c>
      <c r="D428" s="8" t="s">
        <v>305</v>
      </c>
      <c r="E428" s="8" t="s">
        <v>1001</v>
      </c>
      <c r="F428" s="8" t="s">
        <v>661</v>
      </c>
      <c r="G428" s="9">
        <v>2007400</v>
      </c>
      <c r="H428" s="9">
        <v>1693300</v>
      </c>
      <c r="I428" s="9">
        <v>1693300</v>
      </c>
      <c r="J428" s="158">
        <f t="shared" si="90"/>
        <v>1</v>
      </c>
      <c r="K428" s="193"/>
    </row>
    <row r="429" spans="1:11" ht="78.75">
      <c r="A429" s="8" t="s">
        <v>252</v>
      </c>
      <c r="B429" s="10" t="s">
        <v>1210</v>
      </c>
      <c r="C429" s="8" t="s">
        <v>835</v>
      </c>
      <c r="D429" s="8" t="s">
        <v>305</v>
      </c>
      <c r="E429" s="8" t="s">
        <v>117</v>
      </c>
      <c r="F429" s="8"/>
      <c r="G429" s="9">
        <f aca="true" t="shared" si="94" ref="G429:I430">G430</f>
        <v>358550</v>
      </c>
      <c r="H429" s="9">
        <f t="shared" si="94"/>
        <v>307423.45</v>
      </c>
      <c r="I429" s="9">
        <f t="shared" si="94"/>
        <v>307423.45</v>
      </c>
      <c r="J429" s="158">
        <f t="shared" si="90"/>
        <v>1</v>
      </c>
      <c r="K429" s="193"/>
    </row>
    <row r="430" spans="1:11" ht="26.25">
      <c r="A430" s="8" t="s">
        <v>1327</v>
      </c>
      <c r="B430" s="10" t="s">
        <v>347</v>
      </c>
      <c r="C430" s="8" t="s">
        <v>835</v>
      </c>
      <c r="D430" s="8" t="s">
        <v>305</v>
      </c>
      <c r="E430" s="8" t="s">
        <v>117</v>
      </c>
      <c r="F430" s="8" t="s">
        <v>660</v>
      </c>
      <c r="G430" s="9">
        <f t="shared" si="94"/>
        <v>358550</v>
      </c>
      <c r="H430" s="9">
        <f t="shared" si="94"/>
        <v>307423.45</v>
      </c>
      <c r="I430" s="9">
        <f t="shared" si="94"/>
        <v>307423.45</v>
      </c>
      <c r="J430" s="158">
        <f t="shared" si="90"/>
        <v>1</v>
      </c>
      <c r="K430" s="193"/>
    </row>
    <row r="431" spans="1:11" ht="12.75">
      <c r="A431" s="8" t="s">
        <v>1328</v>
      </c>
      <c r="B431" s="10" t="s">
        <v>348</v>
      </c>
      <c r="C431" s="8" t="s">
        <v>835</v>
      </c>
      <c r="D431" s="8" t="s">
        <v>305</v>
      </c>
      <c r="E431" s="8" t="s">
        <v>117</v>
      </c>
      <c r="F431" s="8" t="s">
        <v>661</v>
      </c>
      <c r="G431" s="9">
        <v>358550</v>
      </c>
      <c r="H431" s="9">
        <v>307423.45</v>
      </c>
      <c r="I431" s="9">
        <v>307423.45</v>
      </c>
      <c r="J431" s="158">
        <f t="shared" si="90"/>
        <v>1</v>
      </c>
      <c r="K431" s="193"/>
    </row>
    <row r="432" spans="1:11" ht="105">
      <c r="A432" s="8" t="s">
        <v>1329</v>
      </c>
      <c r="B432" s="10" t="s">
        <v>26</v>
      </c>
      <c r="C432" s="8" t="s">
        <v>835</v>
      </c>
      <c r="D432" s="8" t="s">
        <v>305</v>
      </c>
      <c r="E432" s="8" t="s">
        <v>118</v>
      </c>
      <c r="F432" s="8"/>
      <c r="G432" s="9">
        <f aca="true" t="shared" si="95" ref="G432:I433">G433</f>
        <v>30000</v>
      </c>
      <c r="H432" s="9">
        <f t="shared" si="95"/>
        <v>23587.2</v>
      </c>
      <c r="I432" s="9">
        <f t="shared" si="95"/>
        <v>23587.2</v>
      </c>
      <c r="J432" s="158"/>
      <c r="K432" s="193"/>
    </row>
    <row r="433" spans="1:11" ht="26.25">
      <c r="A433" s="8" t="s">
        <v>253</v>
      </c>
      <c r="B433" s="10" t="s">
        <v>347</v>
      </c>
      <c r="C433" s="8" t="s">
        <v>835</v>
      </c>
      <c r="D433" s="8" t="s">
        <v>305</v>
      </c>
      <c r="E433" s="8" t="s">
        <v>118</v>
      </c>
      <c r="F433" s="8" t="s">
        <v>660</v>
      </c>
      <c r="G433" s="9">
        <f t="shared" si="95"/>
        <v>30000</v>
      </c>
      <c r="H433" s="9">
        <f t="shared" si="95"/>
        <v>23587.2</v>
      </c>
      <c r="I433" s="9">
        <f t="shared" si="95"/>
        <v>23587.2</v>
      </c>
      <c r="J433" s="158"/>
      <c r="K433" s="193"/>
    </row>
    <row r="434" spans="1:11" ht="12.75">
      <c r="A434" s="8" t="s">
        <v>254</v>
      </c>
      <c r="B434" s="10" t="s">
        <v>348</v>
      </c>
      <c r="C434" s="8" t="s">
        <v>835</v>
      </c>
      <c r="D434" s="8" t="s">
        <v>305</v>
      </c>
      <c r="E434" s="8" t="s">
        <v>118</v>
      </c>
      <c r="F434" s="8" t="s">
        <v>661</v>
      </c>
      <c r="G434" s="9">
        <v>30000</v>
      </c>
      <c r="H434" s="9">
        <v>23587.2</v>
      </c>
      <c r="I434" s="9">
        <v>23587.2</v>
      </c>
      <c r="J434" s="158"/>
      <c r="K434" s="193"/>
    </row>
    <row r="435" spans="1:11" ht="66">
      <c r="A435" s="8" t="s">
        <v>255</v>
      </c>
      <c r="B435" s="10" t="s">
        <v>336</v>
      </c>
      <c r="C435" s="8" t="s">
        <v>835</v>
      </c>
      <c r="D435" s="8" t="s">
        <v>305</v>
      </c>
      <c r="E435" s="8" t="s">
        <v>119</v>
      </c>
      <c r="F435" s="8"/>
      <c r="G435" s="9">
        <f aca="true" t="shared" si="96" ref="G435:I436">G436</f>
        <v>91450</v>
      </c>
      <c r="H435" s="9">
        <f t="shared" si="96"/>
        <v>113274</v>
      </c>
      <c r="I435" s="9">
        <f t="shared" si="96"/>
        <v>113274</v>
      </c>
      <c r="J435" s="158">
        <f t="shared" si="90"/>
        <v>1</v>
      </c>
      <c r="K435" s="193"/>
    </row>
    <row r="436" spans="1:11" ht="26.25">
      <c r="A436" s="8" t="s">
        <v>256</v>
      </c>
      <c r="B436" s="10" t="s">
        <v>347</v>
      </c>
      <c r="C436" s="8" t="s">
        <v>835</v>
      </c>
      <c r="D436" s="8" t="s">
        <v>305</v>
      </c>
      <c r="E436" s="8" t="s">
        <v>119</v>
      </c>
      <c r="F436" s="8" t="s">
        <v>660</v>
      </c>
      <c r="G436" s="9">
        <f t="shared" si="96"/>
        <v>91450</v>
      </c>
      <c r="H436" s="9">
        <f t="shared" si="96"/>
        <v>113274</v>
      </c>
      <c r="I436" s="9">
        <f t="shared" si="96"/>
        <v>113274</v>
      </c>
      <c r="J436" s="158">
        <f t="shared" si="90"/>
        <v>1</v>
      </c>
      <c r="K436" s="193"/>
    </row>
    <row r="437" spans="1:11" ht="12.75">
      <c r="A437" s="8" t="s">
        <v>257</v>
      </c>
      <c r="B437" s="10" t="s">
        <v>348</v>
      </c>
      <c r="C437" s="8" t="s">
        <v>835</v>
      </c>
      <c r="D437" s="8" t="s">
        <v>305</v>
      </c>
      <c r="E437" s="8" t="s">
        <v>119</v>
      </c>
      <c r="F437" s="8" t="s">
        <v>661</v>
      </c>
      <c r="G437" s="9">
        <v>91450</v>
      </c>
      <c r="H437" s="9">
        <v>113274</v>
      </c>
      <c r="I437" s="9">
        <v>113274</v>
      </c>
      <c r="J437" s="158">
        <f t="shared" si="90"/>
        <v>1</v>
      </c>
      <c r="K437" s="193"/>
    </row>
    <row r="438" spans="1:11" ht="66">
      <c r="A438" s="8" t="s">
        <v>258</v>
      </c>
      <c r="B438" s="10" t="s">
        <v>337</v>
      </c>
      <c r="C438" s="8" t="s">
        <v>835</v>
      </c>
      <c r="D438" s="8" t="s">
        <v>305</v>
      </c>
      <c r="E438" s="8" t="s">
        <v>120</v>
      </c>
      <c r="F438" s="8"/>
      <c r="G438" s="9">
        <f aca="true" t="shared" si="97" ref="G438:I442">G439</f>
        <v>300000</v>
      </c>
      <c r="H438" s="9">
        <f t="shared" si="97"/>
        <v>150000</v>
      </c>
      <c r="I438" s="9">
        <f t="shared" si="97"/>
        <v>150000</v>
      </c>
      <c r="J438" s="158">
        <f t="shared" si="90"/>
        <v>1</v>
      </c>
      <c r="K438" s="193"/>
    </row>
    <row r="439" spans="1:11" ht="26.25">
      <c r="A439" s="8" t="s">
        <v>259</v>
      </c>
      <c r="B439" s="10" t="s">
        <v>347</v>
      </c>
      <c r="C439" s="8" t="s">
        <v>835</v>
      </c>
      <c r="D439" s="8" t="s">
        <v>305</v>
      </c>
      <c r="E439" s="8" t="s">
        <v>120</v>
      </c>
      <c r="F439" s="8" t="s">
        <v>660</v>
      </c>
      <c r="G439" s="9">
        <f t="shared" si="97"/>
        <v>300000</v>
      </c>
      <c r="H439" s="9">
        <f t="shared" si="97"/>
        <v>150000</v>
      </c>
      <c r="I439" s="9">
        <f t="shared" si="97"/>
        <v>150000</v>
      </c>
      <c r="J439" s="158">
        <f t="shared" si="90"/>
        <v>1</v>
      </c>
      <c r="K439" s="193"/>
    </row>
    <row r="440" spans="1:11" ht="12.75">
      <c r="A440" s="8" t="s">
        <v>1330</v>
      </c>
      <c r="B440" s="10" t="s">
        <v>348</v>
      </c>
      <c r="C440" s="8" t="s">
        <v>835</v>
      </c>
      <c r="D440" s="8" t="s">
        <v>305</v>
      </c>
      <c r="E440" s="8" t="s">
        <v>120</v>
      </c>
      <c r="F440" s="8" t="s">
        <v>661</v>
      </c>
      <c r="G440" s="9">
        <v>300000</v>
      </c>
      <c r="H440" s="9">
        <v>150000</v>
      </c>
      <c r="I440" s="9">
        <v>150000</v>
      </c>
      <c r="J440" s="158">
        <f t="shared" si="90"/>
        <v>1</v>
      </c>
      <c r="K440" s="193"/>
    </row>
    <row r="441" spans="1:11" ht="105">
      <c r="A441" s="8" t="s">
        <v>260</v>
      </c>
      <c r="B441" s="10" t="s">
        <v>1791</v>
      </c>
      <c r="C441" s="8" t="s">
        <v>835</v>
      </c>
      <c r="D441" s="8" t="s">
        <v>305</v>
      </c>
      <c r="E441" s="8" t="s">
        <v>1790</v>
      </c>
      <c r="F441" s="8"/>
      <c r="G441" s="9">
        <f t="shared" si="97"/>
        <v>0</v>
      </c>
      <c r="H441" s="9">
        <f t="shared" si="97"/>
        <v>330300</v>
      </c>
      <c r="I441" s="9">
        <f t="shared" si="97"/>
        <v>0</v>
      </c>
      <c r="J441" s="158">
        <f>I441/H441</f>
        <v>0</v>
      </c>
      <c r="K441" s="193"/>
    </row>
    <row r="442" spans="1:11" ht="26.25">
      <c r="A442" s="8" t="s">
        <v>261</v>
      </c>
      <c r="B442" s="10" t="s">
        <v>347</v>
      </c>
      <c r="C442" s="8" t="s">
        <v>835</v>
      </c>
      <c r="D442" s="8" t="s">
        <v>305</v>
      </c>
      <c r="E442" s="8" t="s">
        <v>1790</v>
      </c>
      <c r="F442" s="8" t="s">
        <v>660</v>
      </c>
      <c r="G442" s="9">
        <f t="shared" si="97"/>
        <v>0</v>
      </c>
      <c r="H442" s="9">
        <f t="shared" si="97"/>
        <v>330300</v>
      </c>
      <c r="I442" s="9">
        <f t="shared" si="97"/>
        <v>0</v>
      </c>
      <c r="J442" s="158">
        <f>I442/H442</f>
        <v>0</v>
      </c>
      <c r="K442" s="193"/>
    </row>
    <row r="443" spans="1:11" ht="12.75">
      <c r="A443" s="8" t="s">
        <v>421</v>
      </c>
      <c r="B443" s="10" t="s">
        <v>348</v>
      </c>
      <c r="C443" s="8" t="s">
        <v>835</v>
      </c>
      <c r="D443" s="8" t="s">
        <v>305</v>
      </c>
      <c r="E443" s="8" t="s">
        <v>1790</v>
      </c>
      <c r="F443" s="8" t="s">
        <v>661</v>
      </c>
      <c r="G443" s="9">
        <v>0</v>
      </c>
      <c r="H443" s="9">
        <v>330300</v>
      </c>
      <c r="I443" s="9">
        <v>0</v>
      </c>
      <c r="J443" s="158">
        <f>I443/H443</f>
        <v>0</v>
      </c>
      <c r="K443" s="193"/>
    </row>
    <row r="444" spans="1:11" ht="12.75">
      <c r="A444" s="8" t="s">
        <v>422</v>
      </c>
      <c r="B444" s="10" t="s">
        <v>326</v>
      </c>
      <c r="C444" s="8" t="s">
        <v>835</v>
      </c>
      <c r="D444" s="8" t="s">
        <v>306</v>
      </c>
      <c r="E444" s="8"/>
      <c r="F444" s="8"/>
      <c r="G444" s="9">
        <f aca="true" t="shared" si="98" ref="G444:I445">G445</f>
        <v>25690300</v>
      </c>
      <c r="H444" s="9">
        <f t="shared" si="98"/>
        <v>25920246</v>
      </c>
      <c r="I444" s="9">
        <f t="shared" si="98"/>
        <v>25920246</v>
      </c>
      <c r="J444" s="158">
        <f t="shared" si="90"/>
        <v>1</v>
      </c>
      <c r="K444" s="193"/>
    </row>
    <row r="445" spans="1:11" ht="26.25">
      <c r="A445" s="8" t="s">
        <v>423</v>
      </c>
      <c r="B445" s="10" t="s">
        <v>19</v>
      </c>
      <c r="C445" s="8" t="s">
        <v>835</v>
      </c>
      <c r="D445" s="8" t="s">
        <v>306</v>
      </c>
      <c r="E445" s="8" t="s">
        <v>93</v>
      </c>
      <c r="F445" s="8"/>
      <c r="G445" s="9">
        <f t="shared" si="98"/>
        <v>25690300</v>
      </c>
      <c r="H445" s="9">
        <f t="shared" si="98"/>
        <v>25920246</v>
      </c>
      <c r="I445" s="9">
        <f t="shared" si="98"/>
        <v>25920246</v>
      </c>
      <c r="J445" s="158">
        <f t="shared" si="90"/>
        <v>1</v>
      </c>
      <c r="K445" s="193"/>
    </row>
    <row r="446" spans="1:11" ht="39">
      <c r="A446" s="8" t="s">
        <v>1106</v>
      </c>
      <c r="B446" s="31" t="s">
        <v>577</v>
      </c>
      <c r="C446" s="8" t="s">
        <v>835</v>
      </c>
      <c r="D446" s="8" t="s">
        <v>306</v>
      </c>
      <c r="E446" s="8" t="s">
        <v>121</v>
      </c>
      <c r="F446" s="8"/>
      <c r="G446" s="9">
        <f>G447+G452+G464+G459+G471</f>
        <v>25690300</v>
      </c>
      <c r="H446" s="9">
        <f>H447+H452+H464+H459+H471</f>
        <v>25920246</v>
      </c>
      <c r="I446" s="9">
        <f>I447+I452+I464+I459+I471</f>
        <v>25920246</v>
      </c>
      <c r="J446" s="158">
        <f t="shared" si="90"/>
        <v>1</v>
      </c>
      <c r="K446" s="193"/>
    </row>
    <row r="447" spans="1:11" ht="105">
      <c r="A447" s="8" t="s">
        <v>1107</v>
      </c>
      <c r="B447" s="10" t="s">
        <v>288</v>
      </c>
      <c r="C447" s="70" t="s">
        <v>835</v>
      </c>
      <c r="D447" s="70" t="s">
        <v>306</v>
      </c>
      <c r="E447" s="70" t="s">
        <v>122</v>
      </c>
      <c r="F447" s="70"/>
      <c r="G447" s="9">
        <f>G448+G450</f>
        <v>1860300</v>
      </c>
      <c r="H447" s="9">
        <f>H448+H450</f>
        <v>1860300</v>
      </c>
      <c r="I447" s="9">
        <f>I448+I450</f>
        <v>1860300</v>
      </c>
      <c r="J447" s="158">
        <f t="shared" si="90"/>
        <v>1</v>
      </c>
      <c r="K447" s="193"/>
    </row>
    <row r="448" spans="1:11" ht="66">
      <c r="A448" s="8" t="s">
        <v>1108</v>
      </c>
      <c r="B448" s="10" t="s">
        <v>4</v>
      </c>
      <c r="C448" s="8" t="s">
        <v>835</v>
      </c>
      <c r="D448" s="8" t="s">
        <v>306</v>
      </c>
      <c r="E448" s="70" t="s">
        <v>122</v>
      </c>
      <c r="F448" s="8" t="s">
        <v>355</v>
      </c>
      <c r="G448" s="9">
        <f>G449</f>
        <v>1341700</v>
      </c>
      <c r="H448" s="9">
        <f>H449</f>
        <v>1341700</v>
      </c>
      <c r="I448" s="9">
        <f>I449</f>
        <v>1341700</v>
      </c>
      <c r="J448" s="158">
        <f t="shared" si="90"/>
        <v>1</v>
      </c>
      <c r="K448" s="193"/>
    </row>
    <row r="449" spans="1:11" ht="26.25">
      <c r="A449" s="8" t="s">
        <v>1109</v>
      </c>
      <c r="B449" s="10" t="s">
        <v>30</v>
      </c>
      <c r="C449" s="8" t="s">
        <v>835</v>
      </c>
      <c r="D449" s="8" t="s">
        <v>306</v>
      </c>
      <c r="E449" s="70" t="s">
        <v>122</v>
      </c>
      <c r="F449" s="8" t="s">
        <v>372</v>
      </c>
      <c r="G449" s="9">
        <v>1341700</v>
      </c>
      <c r="H449" s="9">
        <v>1341700</v>
      </c>
      <c r="I449" s="9">
        <v>1341700</v>
      </c>
      <c r="J449" s="158">
        <f t="shared" si="90"/>
        <v>1</v>
      </c>
      <c r="K449" s="193"/>
    </row>
    <row r="450" spans="1:11" ht="26.25">
      <c r="A450" s="8" t="s">
        <v>1110</v>
      </c>
      <c r="B450" s="10" t="s">
        <v>1804</v>
      </c>
      <c r="C450" s="155" t="s">
        <v>835</v>
      </c>
      <c r="D450" s="70" t="s">
        <v>306</v>
      </c>
      <c r="E450" s="70" t="s">
        <v>122</v>
      </c>
      <c r="F450" s="70" t="s">
        <v>147</v>
      </c>
      <c r="G450" s="9">
        <f>G451</f>
        <v>518600</v>
      </c>
      <c r="H450" s="9">
        <f>H451</f>
        <v>518600</v>
      </c>
      <c r="I450" s="9">
        <f>I451</f>
        <v>518600</v>
      </c>
      <c r="J450" s="158">
        <f t="shared" si="90"/>
        <v>1</v>
      </c>
      <c r="K450" s="193"/>
    </row>
    <row r="451" spans="1:11" ht="26.25">
      <c r="A451" s="8" t="s">
        <v>262</v>
      </c>
      <c r="B451" s="10" t="s">
        <v>410</v>
      </c>
      <c r="C451" s="155" t="s">
        <v>835</v>
      </c>
      <c r="D451" s="70" t="s">
        <v>306</v>
      </c>
      <c r="E451" s="70" t="s">
        <v>122</v>
      </c>
      <c r="F451" s="70" t="s">
        <v>749</v>
      </c>
      <c r="G451" s="9">
        <v>518600</v>
      </c>
      <c r="H451" s="9">
        <v>518600</v>
      </c>
      <c r="I451" s="9">
        <v>518600</v>
      </c>
      <c r="J451" s="158">
        <f t="shared" si="90"/>
        <v>1</v>
      </c>
      <c r="K451" s="193"/>
    </row>
    <row r="452" spans="1:11" ht="78.75">
      <c r="A452" s="8" t="s">
        <v>263</v>
      </c>
      <c r="B452" s="10" t="s">
        <v>579</v>
      </c>
      <c r="C452" s="8" t="s">
        <v>835</v>
      </c>
      <c r="D452" s="8" t="s">
        <v>306</v>
      </c>
      <c r="E452" s="8" t="s">
        <v>123</v>
      </c>
      <c r="F452" s="8"/>
      <c r="G452" s="9">
        <f>G453+G455+G457</f>
        <v>5625000</v>
      </c>
      <c r="H452" s="9">
        <f>H453+H455+H457</f>
        <v>5625000</v>
      </c>
      <c r="I452" s="9">
        <f>I453+I455+I457</f>
        <v>5625000</v>
      </c>
      <c r="J452" s="158">
        <f t="shared" si="90"/>
        <v>1</v>
      </c>
      <c r="K452" s="193"/>
    </row>
    <row r="453" spans="1:11" ht="66">
      <c r="A453" s="8" t="s">
        <v>264</v>
      </c>
      <c r="B453" s="10" t="s">
        <v>4</v>
      </c>
      <c r="C453" s="8" t="s">
        <v>835</v>
      </c>
      <c r="D453" s="8" t="s">
        <v>306</v>
      </c>
      <c r="E453" s="8" t="s">
        <v>123</v>
      </c>
      <c r="F453" s="11" t="s">
        <v>355</v>
      </c>
      <c r="G453" s="9">
        <f>G454</f>
        <v>4514906</v>
      </c>
      <c r="H453" s="9">
        <f>H454</f>
        <v>4602172</v>
      </c>
      <c r="I453" s="9">
        <f>I454</f>
        <v>4602172</v>
      </c>
      <c r="J453" s="158">
        <f t="shared" si="90"/>
        <v>1</v>
      </c>
      <c r="K453" s="193"/>
    </row>
    <row r="454" spans="1:11" ht="26.25">
      <c r="A454" s="8" t="s">
        <v>265</v>
      </c>
      <c r="B454" s="10" t="s">
        <v>30</v>
      </c>
      <c r="C454" s="8" t="s">
        <v>835</v>
      </c>
      <c r="D454" s="8" t="s">
        <v>306</v>
      </c>
      <c r="E454" s="8" t="s">
        <v>123</v>
      </c>
      <c r="F454" s="11" t="s">
        <v>372</v>
      </c>
      <c r="G454" s="9">
        <v>4514906</v>
      </c>
      <c r="H454" s="9">
        <v>4602172</v>
      </c>
      <c r="I454" s="9">
        <v>4602172</v>
      </c>
      <c r="J454" s="158">
        <f t="shared" si="90"/>
        <v>1</v>
      </c>
      <c r="K454" s="193"/>
    </row>
    <row r="455" spans="1:11" ht="26.25">
      <c r="A455" s="8" t="s">
        <v>266</v>
      </c>
      <c r="B455" s="10" t="s">
        <v>1804</v>
      </c>
      <c r="C455" s="8" t="s">
        <v>835</v>
      </c>
      <c r="D455" s="8" t="s">
        <v>306</v>
      </c>
      <c r="E455" s="8" t="s">
        <v>123</v>
      </c>
      <c r="F455" s="11" t="s">
        <v>147</v>
      </c>
      <c r="G455" s="9">
        <f>G456</f>
        <v>1109094</v>
      </c>
      <c r="H455" s="9">
        <f>H456</f>
        <v>1022575.1799999999</v>
      </c>
      <c r="I455" s="9">
        <f>I456</f>
        <v>1022575.1799999999</v>
      </c>
      <c r="J455" s="158">
        <f t="shared" si="90"/>
        <v>1</v>
      </c>
      <c r="K455" s="193"/>
    </row>
    <row r="456" spans="1:11" ht="26.25">
      <c r="A456" s="8" t="s">
        <v>520</v>
      </c>
      <c r="B456" s="10" t="s">
        <v>410</v>
      </c>
      <c r="C456" s="8" t="s">
        <v>835</v>
      </c>
      <c r="D456" s="8" t="s">
        <v>306</v>
      </c>
      <c r="E456" s="8" t="s">
        <v>123</v>
      </c>
      <c r="F456" s="11" t="s">
        <v>749</v>
      </c>
      <c r="G456" s="9">
        <v>1109094</v>
      </c>
      <c r="H456" s="9">
        <v>1022575.1799999999</v>
      </c>
      <c r="I456" s="9">
        <v>1022575.1799999999</v>
      </c>
      <c r="J456" s="158">
        <f t="shared" si="90"/>
        <v>1</v>
      </c>
      <c r="K456" s="193"/>
    </row>
    <row r="457" spans="1:11" ht="12.75">
      <c r="A457" s="8" t="s">
        <v>1331</v>
      </c>
      <c r="B457" s="10" t="s">
        <v>33</v>
      </c>
      <c r="C457" s="8" t="s">
        <v>835</v>
      </c>
      <c r="D457" s="8" t="s">
        <v>306</v>
      </c>
      <c r="E457" s="8" t="s">
        <v>123</v>
      </c>
      <c r="F457" s="11" t="s">
        <v>32</v>
      </c>
      <c r="G457" s="9">
        <f>G458</f>
        <v>1000</v>
      </c>
      <c r="H457" s="9">
        <f>H458</f>
        <v>252.82</v>
      </c>
      <c r="I457" s="9">
        <f>I458</f>
        <v>252.82</v>
      </c>
      <c r="J457" s="158">
        <f t="shared" si="90"/>
        <v>1</v>
      </c>
      <c r="K457" s="193"/>
    </row>
    <row r="458" spans="1:11" ht="12.75">
      <c r="A458" s="8" t="s">
        <v>1332</v>
      </c>
      <c r="B458" s="10" t="s">
        <v>34</v>
      </c>
      <c r="C458" s="8" t="s">
        <v>835</v>
      </c>
      <c r="D458" s="8" t="s">
        <v>306</v>
      </c>
      <c r="E458" s="8" t="s">
        <v>123</v>
      </c>
      <c r="F458" s="11" t="s">
        <v>31</v>
      </c>
      <c r="G458" s="9">
        <v>1000</v>
      </c>
      <c r="H458" s="9">
        <v>252.82</v>
      </c>
      <c r="I458" s="9">
        <v>252.82</v>
      </c>
      <c r="J458" s="158">
        <f t="shared" si="90"/>
        <v>1</v>
      </c>
      <c r="K458" s="193"/>
    </row>
    <row r="459" spans="1:11" ht="78.75">
      <c r="A459" s="8" t="s">
        <v>1333</v>
      </c>
      <c r="B459" s="10" t="s">
        <v>1138</v>
      </c>
      <c r="C459" s="8" t="s">
        <v>835</v>
      </c>
      <c r="D459" s="8" t="s">
        <v>306</v>
      </c>
      <c r="E459" s="8" t="s">
        <v>1139</v>
      </c>
      <c r="F459" s="8"/>
      <c r="G459" s="9">
        <f>G460+G462</f>
        <v>650000</v>
      </c>
      <c r="H459" s="9">
        <f>H460+H462</f>
        <v>519800</v>
      </c>
      <c r="I459" s="9">
        <f>I460+I462</f>
        <v>519800</v>
      </c>
      <c r="J459" s="158">
        <f t="shared" si="90"/>
        <v>1</v>
      </c>
      <c r="K459" s="193"/>
    </row>
    <row r="460" spans="1:11" ht="66">
      <c r="A460" s="8" t="s">
        <v>1334</v>
      </c>
      <c r="B460" s="10" t="s">
        <v>4</v>
      </c>
      <c r="C460" s="8" t="s">
        <v>835</v>
      </c>
      <c r="D460" s="8" t="s">
        <v>306</v>
      </c>
      <c r="E460" s="8" t="s">
        <v>1139</v>
      </c>
      <c r="F460" s="11" t="s">
        <v>355</v>
      </c>
      <c r="G460" s="9">
        <f>G461</f>
        <v>624960</v>
      </c>
      <c r="H460" s="9">
        <f>H461</f>
        <v>494760</v>
      </c>
      <c r="I460" s="9">
        <f>I461</f>
        <v>494760</v>
      </c>
      <c r="J460" s="158">
        <f t="shared" si="90"/>
        <v>1</v>
      </c>
      <c r="K460" s="193"/>
    </row>
    <row r="461" spans="1:11" ht="12.75">
      <c r="A461" s="8" t="s">
        <v>1335</v>
      </c>
      <c r="B461" s="10" t="s">
        <v>5</v>
      </c>
      <c r="C461" s="8" t="s">
        <v>835</v>
      </c>
      <c r="D461" s="8" t="s">
        <v>306</v>
      </c>
      <c r="E461" s="8" t="s">
        <v>1139</v>
      </c>
      <c r="F461" s="8" t="s">
        <v>364</v>
      </c>
      <c r="G461" s="9">
        <v>624960</v>
      </c>
      <c r="H461" s="9">
        <v>494760</v>
      </c>
      <c r="I461" s="9">
        <v>494760</v>
      </c>
      <c r="J461" s="158">
        <f t="shared" si="90"/>
        <v>1</v>
      </c>
      <c r="K461" s="193"/>
    </row>
    <row r="462" spans="1:11" ht="26.25">
      <c r="A462" s="8" t="s">
        <v>1336</v>
      </c>
      <c r="B462" s="10" t="s">
        <v>1804</v>
      </c>
      <c r="C462" s="8" t="s">
        <v>835</v>
      </c>
      <c r="D462" s="8" t="s">
        <v>306</v>
      </c>
      <c r="E462" s="8" t="s">
        <v>1139</v>
      </c>
      <c r="F462" s="8" t="s">
        <v>147</v>
      </c>
      <c r="G462" s="9">
        <f>G463</f>
        <v>25040</v>
      </c>
      <c r="H462" s="9">
        <f>H463</f>
        <v>25040</v>
      </c>
      <c r="I462" s="9">
        <f>I463</f>
        <v>25040</v>
      </c>
      <c r="J462" s="158">
        <f t="shared" si="90"/>
        <v>1</v>
      </c>
      <c r="K462" s="193"/>
    </row>
    <row r="463" spans="1:11" ht="26.25">
      <c r="A463" s="8" t="s">
        <v>1337</v>
      </c>
      <c r="B463" s="10" t="s">
        <v>410</v>
      </c>
      <c r="C463" s="8" t="s">
        <v>835</v>
      </c>
      <c r="D463" s="8" t="s">
        <v>306</v>
      </c>
      <c r="E463" s="8" t="s">
        <v>1139</v>
      </c>
      <c r="F463" s="8" t="s">
        <v>749</v>
      </c>
      <c r="G463" s="9">
        <v>25040</v>
      </c>
      <c r="H463" s="9">
        <v>25040</v>
      </c>
      <c r="I463" s="9">
        <v>25040</v>
      </c>
      <c r="J463" s="158">
        <f t="shared" si="90"/>
        <v>1</v>
      </c>
      <c r="K463" s="193"/>
    </row>
    <row r="464" spans="1:11" ht="78.75">
      <c r="A464" s="8" t="s">
        <v>1338</v>
      </c>
      <c r="B464" s="10" t="s">
        <v>459</v>
      </c>
      <c r="C464" s="8" t="s">
        <v>835</v>
      </c>
      <c r="D464" s="8" t="s">
        <v>306</v>
      </c>
      <c r="E464" s="8" t="s">
        <v>124</v>
      </c>
      <c r="F464" s="8"/>
      <c r="G464" s="9">
        <f>G465+G467+G469</f>
        <v>17475000</v>
      </c>
      <c r="H464" s="9">
        <f>H465+H467+H469</f>
        <v>17840746</v>
      </c>
      <c r="I464" s="9">
        <f>I465+I467+I469</f>
        <v>17840746</v>
      </c>
      <c r="J464" s="158">
        <f t="shared" si="90"/>
        <v>1</v>
      </c>
      <c r="K464" s="193"/>
    </row>
    <row r="465" spans="1:11" ht="66">
      <c r="A465" s="8" t="s">
        <v>1339</v>
      </c>
      <c r="B465" s="10" t="s">
        <v>4</v>
      </c>
      <c r="C465" s="8" t="s">
        <v>835</v>
      </c>
      <c r="D465" s="8" t="s">
        <v>306</v>
      </c>
      <c r="E465" s="8" t="s">
        <v>124</v>
      </c>
      <c r="F465" s="8" t="s">
        <v>355</v>
      </c>
      <c r="G465" s="9">
        <f>G466</f>
        <v>16014600</v>
      </c>
      <c r="H465" s="9">
        <f>H466</f>
        <v>16045046</v>
      </c>
      <c r="I465" s="9">
        <f>I466</f>
        <v>16045046</v>
      </c>
      <c r="J465" s="158">
        <f t="shared" si="90"/>
        <v>1</v>
      </c>
      <c r="K465" s="193"/>
    </row>
    <row r="466" spans="1:11" ht="12.75">
      <c r="A466" s="8" t="s">
        <v>267</v>
      </c>
      <c r="B466" s="10" t="s">
        <v>5</v>
      </c>
      <c r="C466" s="8" t="s">
        <v>835</v>
      </c>
      <c r="D466" s="8" t="s">
        <v>306</v>
      </c>
      <c r="E466" s="8" t="s">
        <v>124</v>
      </c>
      <c r="F466" s="8" t="s">
        <v>364</v>
      </c>
      <c r="G466" s="9">
        <v>16014600</v>
      </c>
      <c r="H466" s="9">
        <v>16045046</v>
      </c>
      <c r="I466" s="9">
        <v>16045046</v>
      </c>
      <c r="J466" s="158">
        <f t="shared" si="90"/>
        <v>1</v>
      </c>
      <c r="K466" s="193"/>
    </row>
    <row r="467" spans="1:11" ht="26.25">
      <c r="A467" s="8" t="s">
        <v>268</v>
      </c>
      <c r="B467" s="10" t="s">
        <v>1804</v>
      </c>
      <c r="C467" s="8" t="s">
        <v>835</v>
      </c>
      <c r="D467" s="8" t="s">
        <v>306</v>
      </c>
      <c r="E467" s="8" t="s">
        <v>124</v>
      </c>
      <c r="F467" s="11" t="s">
        <v>147</v>
      </c>
      <c r="G467" s="9">
        <f>G468</f>
        <v>1457400</v>
      </c>
      <c r="H467" s="9">
        <f>H468</f>
        <v>1795700</v>
      </c>
      <c r="I467" s="9">
        <f>I468</f>
        <v>1795700</v>
      </c>
      <c r="J467" s="158">
        <f t="shared" si="90"/>
        <v>1</v>
      </c>
      <c r="K467" s="193"/>
    </row>
    <row r="468" spans="1:11" ht="26.25">
      <c r="A468" s="8" t="s">
        <v>269</v>
      </c>
      <c r="B468" s="10" t="s">
        <v>410</v>
      </c>
      <c r="C468" s="8" t="s">
        <v>835</v>
      </c>
      <c r="D468" s="8" t="s">
        <v>306</v>
      </c>
      <c r="E468" s="8" t="s">
        <v>124</v>
      </c>
      <c r="F468" s="11" t="s">
        <v>749</v>
      </c>
      <c r="G468" s="9">
        <v>1457400</v>
      </c>
      <c r="H468" s="9">
        <v>1795700</v>
      </c>
      <c r="I468" s="9">
        <v>1795700</v>
      </c>
      <c r="J468" s="158">
        <f t="shared" si="90"/>
        <v>1</v>
      </c>
      <c r="K468" s="193"/>
    </row>
    <row r="469" spans="1:11" ht="12.75">
      <c r="A469" s="8" t="s">
        <v>270</v>
      </c>
      <c r="B469" s="10" t="s">
        <v>33</v>
      </c>
      <c r="C469" s="8" t="s">
        <v>835</v>
      </c>
      <c r="D469" s="8" t="s">
        <v>306</v>
      </c>
      <c r="E469" s="8" t="s">
        <v>124</v>
      </c>
      <c r="F469" s="8" t="s">
        <v>32</v>
      </c>
      <c r="G469" s="9">
        <f>G470</f>
        <v>3000</v>
      </c>
      <c r="H469" s="9">
        <f>H470</f>
        <v>0</v>
      </c>
      <c r="I469" s="9">
        <f>I470</f>
        <v>0</v>
      </c>
      <c r="J469" s="158"/>
      <c r="K469" s="193"/>
    </row>
    <row r="470" spans="1:11" ht="12.75">
      <c r="A470" s="8" t="s">
        <v>271</v>
      </c>
      <c r="B470" s="10" t="s">
        <v>34</v>
      </c>
      <c r="C470" s="8" t="s">
        <v>835</v>
      </c>
      <c r="D470" s="8" t="s">
        <v>306</v>
      </c>
      <c r="E470" s="8" t="s">
        <v>124</v>
      </c>
      <c r="F470" s="8" t="s">
        <v>31</v>
      </c>
      <c r="G470" s="9">
        <v>3000</v>
      </c>
      <c r="H470" s="9">
        <v>0</v>
      </c>
      <c r="I470" s="9">
        <v>0</v>
      </c>
      <c r="J470" s="158"/>
      <c r="K470" s="193"/>
    </row>
    <row r="471" spans="1:11" ht="105">
      <c r="A471" s="8" t="s">
        <v>272</v>
      </c>
      <c r="B471" s="10" t="s">
        <v>1395</v>
      </c>
      <c r="C471" s="8" t="s">
        <v>835</v>
      </c>
      <c r="D471" s="8" t="s">
        <v>306</v>
      </c>
      <c r="E471" s="8" t="s">
        <v>1396</v>
      </c>
      <c r="F471" s="8"/>
      <c r="G471" s="9">
        <f aca="true" t="shared" si="99" ref="G471:I472">G472</f>
        <v>80000</v>
      </c>
      <c r="H471" s="9">
        <f t="shared" si="99"/>
        <v>74400</v>
      </c>
      <c r="I471" s="9">
        <f t="shared" si="99"/>
        <v>74400</v>
      </c>
      <c r="J471" s="158">
        <f t="shared" si="90"/>
        <v>1</v>
      </c>
      <c r="K471" s="193"/>
    </row>
    <row r="472" spans="1:11" ht="26.25">
      <c r="A472" s="8" t="s">
        <v>273</v>
      </c>
      <c r="B472" s="10" t="s">
        <v>1804</v>
      </c>
      <c r="C472" s="8" t="s">
        <v>835</v>
      </c>
      <c r="D472" s="8" t="s">
        <v>306</v>
      </c>
      <c r="E472" s="8" t="s">
        <v>1396</v>
      </c>
      <c r="F472" s="8" t="s">
        <v>147</v>
      </c>
      <c r="G472" s="9">
        <f t="shared" si="99"/>
        <v>80000</v>
      </c>
      <c r="H472" s="9">
        <f t="shared" si="99"/>
        <v>74400</v>
      </c>
      <c r="I472" s="9">
        <f t="shared" si="99"/>
        <v>74400</v>
      </c>
      <c r="J472" s="158">
        <f t="shared" si="90"/>
        <v>1</v>
      </c>
      <c r="K472" s="193"/>
    </row>
    <row r="473" spans="1:11" ht="26.25">
      <c r="A473" s="8" t="s">
        <v>274</v>
      </c>
      <c r="B473" s="10" t="s">
        <v>410</v>
      </c>
      <c r="C473" s="8" t="s">
        <v>835</v>
      </c>
      <c r="D473" s="8" t="s">
        <v>306</v>
      </c>
      <c r="E473" s="8" t="s">
        <v>1396</v>
      </c>
      <c r="F473" s="8" t="s">
        <v>749</v>
      </c>
      <c r="G473" s="9">
        <v>80000</v>
      </c>
      <c r="H473" s="9">
        <v>74400</v>
      </c>
      <c r="I473" s="9">
        <v>74400</v>
      </c>
      <c r="J473" s="158">
        <f aca="true" t="shared" si="100" ref="J473:J521">I473/H473</f>
        <v>1</v>
      </c>
      <c r="K473" s="193"/>
    </row>
    <row r="474" spans="1:11" ht="12.75">
      <c r="A474" s="8" t="s">
        <v>424</v>
      </c>
      <c r="B474" s="31" t="s">
        <v>327</v>
      </c>
      <c r="C474" s="8" t="s">
        <v>835</v>
      </c>
      <c r="D474" s="8" t="s">
        <v>16</v>
      </c>
      <c r="E474" s="8"/>
      <c r="F474" s="8"/>
      <c r="G474" s="9">
        <f>G475+G492</f>
        <v>12734306</v>
      </c>
      <c r="H474" s="9">
        <f>H475+H492</f>
        <v>11396006</v>
      </c>
      <c r="I474" s="9">
        <f>I475+I492</f>
        <v>10895505.46</v>
      </c>
      <c r="J474" s="158">
        <f t="shared" si="100"/>
        <v>0.9560810568193805</v>
      </c>
      <c r="K474" s="193"/>
    </row>
    <row r="475" spans="1:11" ht="12.75">
      <c r="A475" s="8" t="s">
        <v>425</v>
      </c>
      <c r="B475" s="31" t="s">
        <v>328</v>
      </c>
      <c r="C475" s="8" t="s">
        <v>835</v>
      </c>
      <c r="D475" s="8" t="s">
        <v>309</v>
      </c>
      <c r="E475" s="8"/>
      <c r="F475" s="8"/>
      <c r="G475" s="9">
        <f>G476</f>
        <v>10881906</v>
      </c>
      <c r="H475" s="9">
        <f>H476</f>
        <v>10343606</v>
      </c>
      <c r="I475" s="9">
        <f>I476</f>
        <v>9843105.46</v>
      </c>
      <c r="J475" s="158">
        <f t="shared" si="100"/>
        <v>0.9516125672226882</v>
      </c>
      <c r="K475" s="193"/>
    </row>
    <row r="476" spans="1:11" ht="26.25">
      <c r="A476" s="8" t="s">
        <v>275</v>
      </c>
      <c r="B476" s="7" t="s">
        <v>19</v>
      </c>
      <c r="C476" s="8" t="s">
        <v>835</v>
      </c>
      <c r="D476" s="8" t="s">
        <v>309</v>
      </c>
      <c r="E476" s="8" t="s">
        <v>93</v>
      </c>
      <c r="F476" s="8"/>
      <c r="G476" s="9">
        <f>G477+G481</f>
        <v>10881906</v>
      </c>
      <c r="H476" s="9">
        <f>H477+H481</f>
        <v>10343606</v>
      </c>
      <c r="I476" s="9">
        <f>I477+I481</f>
        <v>9843105.46</v>
      </c>
      <c r="J476" s="158">
        <f t="shared" si="100"/>
        <v>0.9516125672226882</v>
      </c>
      <c r="K476" s="193"/>
    </row>
    <row r="477" spans="1:11" ht="12.75">
      <c r="A477" s="8" t="s">
        <v>276</v>
      </c>
      <c r="B477" s="7" t="s">
        <v>37</v>
      </c>
      <c r="C477" s="8" t="s">
        <v>835</v>
      </c>
      <c r="D477" s="8" t="s">
        <v>309</v>
      </c>
      <c r="E477" s="8" t="s">
        <v>108</v>
      </c>
      <c r="F477" s="8"/>
      <c r="G477" s="9">
        <f aca="true" t="shared" si="101" ref="G477:I479">G478</f>
        <v>156000</v>
      </c>
      <c r="H477" s="9">
        <f t="shared" si="101"/>
        <v>156000</v>
      </c>
      <c r="I477" s="9">
        <f t="shared" si="101"/>
        <v>156000</v>
      </c>
      <c r="J477" s="158">
        <f t="shared" si="100"/>
        <v>1</v>
      </c>
      <c r="K477" s="193"/>
    </row>
    <row r="478" spans="1:11" ht="132">
      <c r="A478" s="8" t="s">
        <v>478</v>
      </c>
      <c r="B478" s="80" t="s">
        <v>654</v>
      </c>
      <c r="C478" s="8" t="s">
        <v>835</v>
      </c>
      <c r="D478" s="8" t="s">
        <v>309</v>
      </c>
      <c r="E478" s="8" t="s">
        <v>125</v>
      </c>
      <c r="F478" s="8"/>
      <c r="G478" s="9">
        <f t="shared" si="101"/>
        <v>156000</v>
      </c>
      <c r="H478" s="9">
        <f t="shared" si="101"/>
        <v>156000</v>
      </c>
      <c r="I478" s="9">
        <f t="shared" si="101"/>
        <v>156000</v>
      </c>
      <c r="J478" s="158">
        <f t="shared" si="100"/>
        <v>1</v>
      </c>
      <c r="K478" s="193"/>
    </row>
    <row r="479" spans="1:11" ht="26.25">
      <c r="A479" s="8" t="s">
        <v>479</v>
      </c>
      <c r="B479" s="10" t="s">
        <v>347</v>
      </c>
      <c r="C479" s="8" t="s">
        <v>835</v>
      </c>
      <c r="D479" s="8" t="s">
        <v>309</v>
      </c>
      <c r="E479" s="8" t="s">
        <v>125</v>
      </c>
      <c r="F479" s="8" t="s">
        <v>676</v>
      </c>
      <c r="G479" s="9">
        <f t="shared" si="101"/>
        <v>156000</v>
      </c>
      <c r="H479" s="9">
        <f t="shared" si="101"/>
        <v>156000</v>
      </c>
      <c r="I479" s="9">
        <f t="shared" si="101"/>
        <v>156000</v>
      </c>
      <c r="J479" s="158">
        <f t="shared" si="100"/>
        <v>1</v>
      </c>
      <c r="K479" s="193"/>
    </row>
    <row r="480" spans="1:11" ht="12.75">
      <c r="A480" s="8" t="s">
        <v>480</v>
      </c>
      <c r="B480" s="10" t="s">
        <v>348</v>
      </c>
      <c r="C480" s="8" t="s">
        <v>835</v>
      </c>
      <c r="D480" s="8" t="s">
        <v>309</v>
      </c>
      <c r="E480" s="8" t="s">
        <v>125</v>
      </c>
      <c r="F480" s="8" t="s">
        <v>661</v>
      </c>
      <c r="G480" s="9">
        <v>156000</v>
      </c>
      <c r="H480" s="9">
        <v>156000</v>
      </c>
      <c r="I480" s="9">
        <v>156000</v>
      </c>
      <c r="J480" s="158">
        <f t="shared" si="100"/>
        <v>1</v>
      </c>
      <c r="K480" s="193"/>
    </row>
    <row r="481" spans="1:11" ht="12.75">
      <c r="A481" s="8" t="s">
        <v>481</v>
      </c>
      <c r="B481" s="7" t="s">
        <v>576</v>
      </c>
      <c r="C481" s="8" t="s">
        <v>835</v>
      </c>
      <c r="D481" s="8" t="s">
        <v>309</v>
      </c>
      <c r="E481" s="8" t="s">
        <v>111</v>
      </c>
      <c r="F481" s="8"/>
      <c r="G481" s="9">
        <f>G482+G489</f>
        <v>10725906</v>
      </c>
      <c r="H481" s="9">
        <f>H482+H489</f>
        <v>10187606</v>
      </c>
      <c r="I481" s="9">
        <f>I482+I489</f>
        <v>9687105.46</v>
      </c>
      <c r="J481" s="158">
        <f t="shared" si="100"/>
        <v>0.95087162381427</v>
      </c>
      <c r="K481" s="193"/>
    </row>
    <row r="482" spans="1:11" ht="92.25">
      <c r="A482" s="8" t="s">
        <v>482</v>
      </c>
      <c r="B482" s="10" t="s">
        <v>1002</v>
      </c>
      <c r="C482" s="8" t="s">
        <v>835</v>
      </c>
      <c r="D482" s="8" t="s">
        <v>309</v>
      </c>
      <c r="E482" s="8" t="s">
        <v>126</v>
      </c>
      <c r="F482" s="8"/>
      <c r="G482" s="9">
        <f>G487+G483+G485</f>
        <v>5820300</v>
      </c>
      <c r="H482" s="9">
        <f>H487+H483+H485</f>
        <v>5282000</v>
      </c>
      <c r="I482" s="9">
        <f>I487+I483+I485</f>
        <v>5282000</v>
      </c>
      <c r="J482" s="158">
        <f t="shared" si="100"/>
        <v>1</v>
      </c>
      <c r="K482" s="193"/>
    </row>
    <row r="483" spans="1:11" ht="26.25">
      <c r="A483" s="8" t="s">
        <v>277</v>
      </c>
      <c r="B483" s="10" t="s">
        <v>1804</v>
      </c>
      <c r="C483" s="8" t="s">
        <v>835</v>
      </c>
      <c r="D483" s="8" t="s">
        <v>309</v>
      </c>
      <c r="E483" s="8" t="s">
        <v>126</v>
      </c>
      <c r="F483" s="70" t="s">
        <v>147</v>
      </c>
      <c r="G483" s="9">
        <f>G484</f>
        <v>500</v>
      </c>
      <c r="H483" s="9">
        <f>H484</f>
        <v>154.22</v>
      </c>
      <c r="I483" s="9">
        <f>I484</f>
        <v>154.22</v>
      </c>
      <c r="J483" s="158">
        <f t="shared" si="100"/>
        <v>1</v>
      </c>
      <c r="K483" s="193"/>
    </row>
    <row r="484" spans="1:11" ht="26.25">
      <c r="A484" s="8" t="s">
        <v>278</v>
      </c>
      <c r="B484" s="10" t="s">
        <v>410</v>
      </c>
      <c r="C484" s="8" t="s">
        <v>835</v>
      </c>
      <c r="D484" s="8" t="s">
        <v>309</v>
      </c>
      <c r="E484" s="8" t="s">
        <v>126</v>
      </c>
      <c r="F484" s="70" t="s">
        <v>749</v>
      </c>
      <c r="G484" s="9">
        <v>500</v>
      </c>
      <c r="H484" s="9">
        <v>154.22</v>
      </c>
      <c r="I484" s="9">
        <v>154.22</v>
      </c>
      <c r="J484" s="158">
        <f t="shared" si="100"/>
        <v>1</v>
      </c>
      <c r="K484" s="193"/>
    </row>
    <row r="485" spans="1:11" ht="12.75">
      <c r="A485" s="8" t="s">
        <v>279</v>
      </c>
      <c r="B485" s="10" t="s">
        <v>38</v>
      </c>
      <c r="C485" s="8" t="s">
        <v>835</v>
      </c>
      <c r="D485" s="8" t="s">
        <v>309</v>
      </c>
      <c r="E485" s="8" t="s">
        <v>126</v>
      </c>
      <c r="F485" s="70" t="s">
        <v>160</v>
      </c>
      <c r="G485" s="9">
        <f>G486</f>
        <v>31500</v>
      </c>
      <c r="H485" s="9">
        <f>H486</f>
        <v>11862.48</v>
      </c>
      <c r="I485" s="9">
        <f>I486</f>
        <v>11862.48</v>
      </c>
      <c r="J485" s="158">
        <f t="shared" si="100"/>
        <v>1</v>
      </c>
      <c r="K485" s="193"/>
    </row>
    <row r="486" spans="1:11" ht="26.25">
      <c r="A486" s="8" t="s">
        <v>280</v>
      </c>
      <c r="B486" s="10" t="s">
        <v>346</v>
      </c>
      <c r="C486" s="8" t="s">
        <v>835</v>
      </c>
      <c r="D486" s="8" t="s">
        <v>309</v>
      </c>
      <c r="E486" s="8" t="s">
        <v>126</v>
      </c>
      <c r="F486" s="70" t="s">
        <v>161</v>
      </c>
      <c r="G486" s="9">
        <v>31500</v>
      </c>
      <c r="H486" s="9">
        <v>11862.48</v>
      </c>
      <c r="I486" s="9">
        <v>11862.48</v>
      </c>
      <c r="J486" s="158">
        <f t="shared" si="100"/>
        <v>1</v>
      </c>
      <c r="K486" s="193"/>
    </row>
    <row r="487" spans="1:11" ht="26.25">
      <c r="A487" s="8" t="s">
        <v>281</v>
      </c>
      <c r="B487" s="10" t="s">
        <v>347</v>
      </c>
      <c r="C487" s="8" t="s">
        <v>835</v>
      </c>
      <c r="D487" s="8" t="s">
        <v>309</v>
      </c>
      <c r="E487" s="8" t="s">
        <v>126</v>
      </c>
      <c r="F487" s="8" t="s">
        <v>676</v>
      </c>
      <c r="G487" s="9">
        <f>G488</f>
        <v>5788300</v>
      </c>
      <c r="H487" s="9">
        <f>H488</f>
        <v>5269983.3</v>
      </c>
      <c r="I487" s="9">
        <f>I488</f>
        <v>5269983.3</v>
      </c>
      <c r="J487" s="158">
        <f t="shared" si="100"/>
        <v>1</v>
      </c>
      <c r="K487" s="193"/>
    </row>
    <row r="488" spans="1:11" ht="12.75">
      <c r="A488" s="8" t="s">
        <v>282</v>
      </c>
      <c r="B488" s="10" t="s">
        <v>348</v>
      </c>
      <c r="C488" s="8" t="s">
        <v>835</v>
      </c>
      <c r="D488" s="8" t="s">
        <v>309</v>
      </c>
      <c r="E488" s="8" t="s">
        <v>126</v>
      </c>
      <c r="F488" s="8" t="s">
        <v>661</v>
      </c>
      <c r="G488" s="9">
        <v>5788300</v>
      </c>
      <c r="H488" s="9">
        <v>5269983.3</v>
      </c>
      <c r="I488" s="9">
        <v>5269983.3</v>
      </c>
      <c r="J488" s="158">
        <f t="shared" si="100"/>
        <v>1</v>
      </c>
      <c r="K488" s="193"/>
    </row>
    <row r="489" spans="1:11" ht="132">
      <c r="A489" s="8" t="s">
        <v>283</v>
      </c>
      <c r="B489" s="7" t="s">
        <v>1572</v>
      </c>
      <c r="C489" s="8" t="s">
        <v>835</v>
      </c>
      <c r="D489" s="8" t="s">
        <v>309</v>
      </c>
      <c r="E489" s="8" t="s">
        <v>1573</v>
      </c>
      <c r="F489" s="8"/>
      <c r="G489" s="9">
        <f aca="true" t="shared" si="102" ref="G489:I490">G490</f>
        <v>4905606</v>
      </c>
      <c r="H489" s="9">
        <f t="shared" si="102"/>
        <v>4905606</v>
      </c>
      <c r="I489" s="9">
        <f t="shared" si="102"/>
        <v>4405105.46</v>
      </c>
      <c r="J489" s="158">
        <f t="shared" si="100"/>
        <v>0.8979737590014363</v>
      </c>
      <c r="K489" s="193"/>
    </row>
    <row r="490" spans="1:11" ht="26.25">
      <c r="A490" s="8" t="s">
        <v>284</v>
      </c>
      <c r="B490" s="10" t="s">
        <v>347</v>
      </c>
      <c r="C490" s="8" t="s">
        <v>835</v>
      </c>
      <c r="D490" s="8" t="s">
        <v>309</v>
      </c>
      <c r="E490" s="8" t="s">
        <v>1573</v>
      </c>
      <c r="F490" s="8" t="s">
        <v>676</v>
      </c>
      <c r="G490" s="9">
        <f t="shared" si="102"/>
        <v>4905606</v>
      </c>
      <c r="H490" s="9">
        <f t="shared" si="102"/>
        <v>4905606</v>
      </c>
      <c r="I490" s="9">
        <f t="shared" si="102"/>
        <v>4405105.46</v>
      </c>
      <c r="J490" s="158">
        <f t="shared" si="100"/>
        <v>0.8979737590014363</v>
      </c>
      <c r="K490" s="193"/>
    </row>
    <row r="491" spans="1:11" ht="12.75">
      <c r="A491" s="8" t="s">
        <v>285</v>
      </c>
      <c r="B491" s="10" t="s">
        <v>348</v>
      </c>
      <c r="C491" s="8" t="s">
        <v>835</v>
      </c>
      <c r="D491" s="8" t="s">
        <v>309</v>
      </c>
      <c r="E491" s="8" t="s">
        <v>1573</v>
      </c>
      <c r="F491" s="8" t="s">
        <v>661</v>
      </c>
      <c r="G491" s="9">
        <v>4905606</v>
      </c>
      <c r="H491" s="9">
        <v>4905606</v>
      </c>
      <c r="I491" s="9">
        <v>4405105.46</v>
      </c>
      <c r="J491" s="158">
        <f t="shared" si="100"/>
        <v>0.8979737590014363</v>
      </c>
      <c r="K491" s="193"/>
    </row>
    <row r="492" spans="1:11" ht="12.75">
      <c r="A492" s="8" t="s">
        <v>426</v>
      </c>
      <c r="B492" s="7" t="s">
        <v>385</v>
      </c>
      <c r="C492" s="8" t="s">
        <v>835</v>
      </c>
      <c r="D492" s="70" t="s">
        <v>7</v>
      </c>
      <c r="E492" s="8"/>
      <c r="F492" s="8"/>
      <c r="G492" s="9">
        <f aca="true" t="shared" si="103" ref="G492:I494">G493</f>
        <v>1852400</v>
      </c>
      <c r="H492" s="9">
        <f t="shared" si="103"/>
        <v>1052400</v>
      </c>
      <c r="I492" s="9">
        <f t="shared" si="103"/>
        <v>1052400</v>
      </c>
      <c r="J492" s="158">
        <f t="shared" si="100"/>
        <v>1</v>
      </c>
      <c r="K492" s="193"/>
    </row>
    <row r="493" spans="1:11" ht="26.25">
      <c r="A493" s="8" t="s">
        <v>427</v>
      </c>
      <c r="B493" s="7" t="s">
        <v>19</v>
      </c>
      <c r="C493" s="8" t="s">
        <v>835</v>
      </c>
      <c r="D493" s="70" t="s">
        <v>7</v>
      </c>
      <c r="E493" s="70" t="s">
        <v>93</v>
      </c>
      <c r="F493" s="70"/>
      <c r="G493" s="9">
        <f t="shared" si="103"/>
        <v>1852400</v>
      </c>
      <c r="H493" s="9">
        <f t="shared" si="103"/>
        <v>1052400</v>
      </c>
      <c r="I493" s="9">
        <f t="shared" si="103"/>
        <v>1052400</v>
      </c>
      <c r="J493" s="158">
        <f t="shared" si="100"/>
        <v>1</v>
      </c>
      <c r="K493" s="193"/>
    </row>
    <row r="494" spans="1:11" ht="12.75">
      <c r="A494" s="8" t="s">
        <v>1111</v>
      </c>
      <c r="B494" s="7" t="s">
        <v>37</v>
      </c>
      <c r="C494" s="8" t="s">
        <v>835</v>
      </c>
      <c r="D494" s="70" t="s">
        <v>7</v>
      </c>
      <c r="E494" s="70" t="s">
        <v>108</v>
      </c>
      <c r="F494" s="70"/>
      <c r="G494" s="9">
        <f t="shared" si="103"/>
        <v>1852400</v>
      </c>
      <c r="H494" s="9">
        <f t="shared" si="103"/>
        <v>1052400</v>
      </c>
      <c r="I494" s="9">
        <f t="shared" si="103"/>
        <v>1052400</v>
      </c>
      <c r="J494" s="158">
        <f t="shared" si="100"/>
        <v>1</v>
      </c>
      <c r="K494" s="193"/>
    </row>
    <row r="495" spans="1:11" ht="92.25">
      <c r="A495" s="8" t="s">
        <v>1112</v>
      </c>
      <c r="B495" s="10" t="s">
        <v>655</v>
      </c>
      <c r="C495" s="8" t="s">
        <v>835</v>
      </c>
      <c r="D495" s="70" t="s">
        <v>7</v>
      </c>
      <c r="E495" s="70" t="s">
        <v>127</v>
      </c>
      <c r="F495" s="70"/>
      <c r="G495" s="9">
        <f>G498+G496</f>
        <v>1852400</v>
      </c>
      <c r="H495" s="9">
        <f>H498+H496</f>
        <v>1052400</v>
      </c>
      <c r="I495" s="9">
        <f>I498+I496</f>
        <v>1052400</v>
      </c>
      <c r="J495" s="158">
        <f t="shared" si="100"/>
        <v>1</v>
      </c>
      <c r="K495" s="193"/>
    </row>
    <row r="496" spans="1:11" ht="26.25">
      <c r="A496" s="8" t="s">
        <v>1113</v>
      </c>
      <c r="B496" s="10" t="s">
        <v>1804</v>
      </c>
      <c r="C496" s="8" t="s">
        <v>835</v>
      </c>
      <c r="D496" s="70" t="s">
        <v>7</v>
      </c>
      <c r="E496" s="70" t="s">
        <v>127</v>
      </c>
      <c r="F496" s="70" t="s">
        <v>147</v>
      </c>
      <c r="G496" s="9">
        <f>G497</f>
        <v>37048</v>
      </c>
      <c r="H496" s="9">
        <f>H497</f>
        <v>13505.67</v>
      </c>
      <c r="I496" s="9">
        <f>I497</f>
        <v>13505.67</v>
      </c>
      <c r="J496" s="158">
        <f t="shared" si="100"/>
        <v>1</v>
      </c>
      <c r="K496" s="193"/>
    </row>
    <row r="497" spans="1:11" ht="26.25">
      <c r="A497" s="8" t="s">
        <v>1114</v>
      </c>
      <c r="B497" s="10" t="s">
        <v>410</v>
      </c>
      <c r="C497" s="8" t="s">
        <v>835</v>
      </c>
      <c r="D497" s="70" t="s">
        <v>7</v>
      </c>
      <c r="E497" s="70" t="s">
        <v>127</v>
      </c>
      <c r="F497" s="70" t="s">
        <v>749</v>
      </c>
      <c r="G497" s="9">
        <v>37048</v>
      </c>
      <c r="H497" s="9">
        <v>13505.67</v>
      </c>
      <c r="I497" s="9">
        <v>13505.67</v>
      </c>
      <c r="J497" s="158">
        <f t="shared" si="100"/>
        <v>1</v>
      </c>
      <c r="K497" s="193"/>
    </row>
    <row r="498" spans="1:11" ht="12.75">
      <c r="A498" s="8" t="s">
        <v>1115</v>
      </c>
      <c r="B498" s="10" t="s">
        <v>38</v>
      </c>
      <c r="C498" s="8" t="s">
        <v>835</v>
      </c>
      <c r="D498" s="70" t="s">
        <v>7</v>
      </c>
      <c r="E498" s="70" t="s">
        <v>127</v>
      </c>
      <c r="F498" s="70" t="s">
        <v>160</v>
      </c>
      <c r="G498" s="9">
        <f>G499</f>
        <v>1815352</v>
      </c>
      <c r="H498" s="9">
        <f>H499</f>
        <v>1038894.33</v>
      </c>
      <c r="I498" s="9">
        <f>I499</f>
        <v>1038894.33</v>
      </c>
      <c r="J498" s="158">
        <f t="shared" si="100"/>
        <v>1</v>
      </c>
      <c r="K498" s="193"/>
    </row>
    <row r="499" spans="1:11" ht="26.25">
      <c r="A499" s="8" t="s">
        <v>1116</v>
      </c>
      <c r="B499" s="10" t="s">
        <v>346</v>
      </c>
      <c r="C499" s="8" t="s">
        <v>835</v>
      </c>
      <c r="D499" s="70" t="s">
        <v>7</v>
      </c>
      <c r="E499" s="70" t="s">
        <v>127</v>
      </c>
      <c r="F499" s="70" t="s">
        <v>161</v>
      </c>
      <c r="G499" s="9">
        <v>1815352</v>
      </c>
      <c r="H499" s="9">
        <v>1038894.33</v>
      </c>
      <c r="I499" s="9">
        <v>1038894.33</v>
      </c>
      <c r="J499" s="158">
        <f t="shared" si="100"/>
        <v>1</v>
      </c>
      <c r="K499" s="193"/>
    </row>
    <row r="500" spans="1:11" ht="26.25">
      <c r="A500" s="8" t="s">
        <v>1117</v>
      </c>
      <c r="B500" s="31" t="s">
        <v>404</v>
      </c>
      <c r="C500" s="8" t="s">
        <v>836</v>
      </c>
      <c r="D500" s="8"/>
      <c r="E500" s="8"/>
      <c r="F500" s="8"/>
      <c r="G500" s="9">
        <f>G501+G525+G532+G539+G578+G585+G559</f>
        <v>137359336</v>
      </c>
      <c r="H500" s="9">
        <f>H501+H525+H532+H539+H578+H585+H559</f>
        <v>172026539.4</v>
      </c>
      <c r="I500" s="9">
        <f>I501+I525+I532+I539+I578+I585+I559</f>
        <v>171711367.96</v>
      </c>
      <c r="J500" s="158">
        <f t="shared" si="100"/>
        <v>0.9981678905993269</v>
      </c>
      <c r="K500" s="193"/>
    </row>
    <row r="501" spans="1:11" ht="12.75">
      <c r="A501" s="8" t="s">
        <v>1118</v>
      </c>
      <c r="B501" s="31" t="s">
        <v>746</v>
      </c>
      <c r="C501" s="8" t="s">
        <v>836</v>
      </c>
      <c r="D501" s="8" t="s">
        <v>10</v>
      </c>
      <c r="E501" s="8"/>
      <c r="F501" s="8"/>
      <c r="G501" s="9">
        <f>G502+G519</f>
        <v>9331202</v>
      </c>
      <c r="H501" s="9">
        <f>H502+H519</f>
        <v>8233233.399999999</v>
      </c>
      <c r="I501" s="9">
        <f>I502+I519</f>
        <v>8176861.459999999</v>
      </c>
      <c r="J501" s="158">
        <f t="shared" si="100"/>
        <v>0.9931531225630017</v>
      </c>
      <c r="K501" s="193"/>
    </row>
    <row r="502" spans="1:11" ht="39">
      <c r="A502" s="8" t="s">
        <v>1119</v>
      </c>
      <c r="B502" s="7" t="s">
        <v>734</v>
      </c>
      <c r="C502" s="8" t="s">
        <v>836</v>
      </c>
      <c r="D502" s="8" t="s">
        <v>299</v>
      </c>
      <c r="E502" s="8"/>
      <c r="F502" s="8"/>
      <c r="G502" s="9">
        <f>G503</f>
        <v>9284302</v>
      </c>
      <c r="H502" s="9">
        <f>H503</f>
        <v>8181033.399999999</v>
      </c>
      <c r="I502" s="9">
        <f>I503</f>
        <v>8174161.459999999</v>
      </c>
      <c r="J502" s="158">
        <f t="shared" si="100"/>
        <v>0.9991600156527902</v>
      </c>
      <c r="K502" s="193"/>
    </row>
    <row r="503" spans="1:11" ht="26.25">
      <c r="A503" s="8" t="s">
        <v>1120</v>
      </c>
      <c r="B503" s="7" t="s">
        <v>724</v>
      </c>
      <c r="C503" s="8" t="s">
        <v>836</v>
      </c>
      <c r="D503" s="8" t="s">
        <v>299</v>
      </c>
      <c r="E503" s="8" t="s">
        <v>136</v>
      </c>
      <c r="F503" s="8"/>
      <c r="G503" s="9">
        <f>G504+G508</f>
        <v>9284302</v>
      </c>
      <c r="H503" s="9">
        <f>H504+H508</f>
        <v>8181033.399999999</v>
      </c>
      <c r="I503" s="9">
        <f>I504+I508</f>
        <v>8174161.459999999</v>
      </c>
      <c r="J503" s="158">
        <f t="shared" si="100"/>
        <v>0.9991600156527902</v>
      </c>
      <c r="K503" s="193"/>
    </row>
    <row r="504" spans="1:11" ht="39">
      <c r="A504" s="8" t="s">
        <v>1121</v>
      </c>
      <c r="B504" s="10" t="s">
        <v>989</v>
      </c>
      <c r="C504" s="8" t="s">
        <v>836</v>
      </c>
      <c r="D504" s="8" t="s">
        <v>299</v>
      </c>
      <c r="E504" s="8" t="s">
        <v>128</v>
      </c>
      <c r="F504" s="11"/>
      <c r="G504" s="9">
        <f>G505</f>
        <v>673646</v>
      </c>
      <c r="H504" s="9">
        <f>H505</f>
        <v>677394.21</v>
      </c>
      <c r="I504" s="9">
        <f>I505</f>
        <v>677394.21</v>
      </c>
      <c r="J504" s="158">
        <f t="shared" si="100"/>
        <v>1</v>
      </c>
      <c r="K504" s="193"/>
    </row>
    <row r="505" spans="1:11" ht="92.25">
      <c r="A505" s="8" t="s">
        <v>428</v>
      </c>
      <c r="B505" s="71" t="s">
        <v>990</v>
      </c>
      <c r="C505" s="8" t="s">
        <v>836</v>
      </c>
      <c r="D505" s="8" t="s">
        <v>299</v>
      </c>
      <c r="E505" s="8" t="s">
        <v>129</v>
      </c>
      <c r="F505" s="11"/>
      <c r="G505" s="9">
        <f aca="true" t="shared" si="104" ref="G505:I506">G506</f>
        <v>673646</v>
      </c>
      <c r="H505" s="9">
        <f t="shared" si="104"/>
        <v>677394.21</v>
      </c>
      <c r="I505" s="9">
        <f t="shared" si="104"/>
        <v>677394.21</v>
      </c>
      <c r="J505" s="158">
        <f t="shared" si="100"/>
        <v>1</v>
      </c>
      <c r="K505" s="193"/>
    </row>
    <row r="506" spans="1:11" ht="66">
      <c r="A506" s="8" t="s">
        <v>429</v>
      </c>
      <c r="B506" s="10" t="s">
        <v>4</v>
      </c>
      <c r="C506" s="8" t="s">
        <v>836</v>
      </c>
      <c r="D506" s="8" t="s">
        <v>299</v>
      </c>
      <c r="E506" s="8" t="s">
        <v>129</v>
      </c>
      <c r="F506" s="11" t="s">
        <v>355</v>
      </c>
      <c r="G506" s="9">
        <f t="shared" si="104"/>
        <v>673646</v>
      </c>
      <c r="H506" s="9">
        <f t="shared" si="104"/>
        <v>677394.21</v>
      </c>
      <c r="I506" s="9">
        <f t="shared" si="104"/>
        <v>677394.21</v>
      </c>
      <c r="J506" s="158">
        <f t="shared" si="100"/>
        <v>1</v>
      </c>
      <c r="K506" s="193"/>
    </row>
    <row r="507" spans="1:11" ht="26.25">
      <c r="A507" s="8" t="s">
        <v>430</v>
      </c>
      <c r="B507" s="10" t="s">
        <v>30</v>
      </c>
      <c r="C507" s="8" t="s">
        <v>836</v>
      </c>
      <c r="D507" s="8" t="s">
        <v>299</v>
      </c>
      <c r="E507" s="8" t="s">
        <v>129</v>
      </c>
      <c r="F507" s="11" t="s">
        <v>372</v>
      </c>
      <c r="G507" s="9">
        <v>673646</v>
      </c>
      <c r="H507" s="9">
        <v>677394.21</v>
      </c>
      <c r="I507" s="9">
        <v>677394.21</v>
      </c>
      <c r="J507" s="158">
        <f t="shared" si="100"/>
        <v>1</v>
      </c>
      <c r="K507" s="193"/>
    </row>
    <row r="508" spans="1:11" ht="26.25">
      <c r="A508" s="8" t="s">
        <v>431</v>
      </c>
      <c r="B508" s="31" t="s">
        <v>725</v>
      </c>
      <c r="C508" s="8" t="s">
        <v>836</v>
      </c>
      <c r="D508" s="8" t="s">
        <v>299</v>
      </c>
      <c r="E508" s="8" t="s">
        <v>130</v>
      </c>
      <c r="F508" s="8"/>
      <c r="G508" s="9">
        <f>G509+G516</f>
        <v>8610656</v>
      </c>
      <c r="H508" s="9">
        <f>H509+H516</f>
        <v>7503639.1899999995</v>
      </c>
      <c r="I508" s="9">
        <f>I509+I516</f>
        <v>7496767.249999999</v>
      </c>
      <c r="J508" s="158">
        <f t="shared" si="100"/>
        <v>0.9990841857096276</v>
      </c>
      <c r="K508" s="193"/>
    </row>
    <row r="509" spans="1:11" ht="78.75">
      <c r="A509" s="8" t="s">
        <v>736</v>
      </c>
      <c r="B509" s="71" t="s">
        <v>726</v>
      </c>
      <c r="C509" s="8" t="s">
        <v>836</v>
      </c>
      <c r="D509" s="8" t="s">
        <v>299</v>
      </c>
      <c r="E509" s="8" t="s">
        <v>131</v>
      </c>
      <c r="F509" s="8"/>
      <c r="G509" s="9">
        <f>G510+G512+G514</f>
        <v>7992571</v>
      </c>
      <c r="H509" s="9">
        <f>H510+H512+H514</f>
        <v>6924925.35</v>
      </c>
      <c r="I509" s="9">
        <f>I510+I512+I514</f>
        <v>6918053.409999999</v>
      </c>
      <c r="J509" s="158">
        <f t="shared" si="100"/>
        <v>0.9990076513965598</v>
      </c>
      <c r="K509" s="193"/>
    </row>
    <row r="510" spans="1:11" ht="66">
      <c r="A510" s="8" t="s">
        <v>432</v>
      </c>
      <c r="B510" s="10" t="s">
        <v>4</v>
      </c>
      <c r="C510" s="8" t="s">
        <v>836</v>
      </c>
      <c r="D510" s="8" t="s">
        <v>299</v>
      </c>
      <c r="E510" s="8" t="s">
        <v>131</v>
      </c>
      <c r="F510" s="8" t="s">
        <v>355</v>
      </c>
      <c r="G510" s="9">
        <f>G511</f>
        <v>6525440</v>
      </c>
      <c r="H510" s="9">
        <f>H511</f>
        <v>5671150.199999999</v>
      </c>
      <c r="I510" s="9">
        <f>I511</f>
        <v>5671150.199999999</v>
      </c>
      <c r="J510" s="158">
        <f t="shared" si="100"/>
        <v>1</v>
      </c>
      <c r="K510" s="193"/>
    </row>
    <row r="511" spans="1:11" ht="26.25">
      <c r="A511" s="8" t="s">
        <v>433</v>
      </c>
      <c r="B511" s="10" t="s">
        <v>30</v>
      </c>
      <c r="C511" s="8" t="s">
        <v>836</v>
      </c>
      <c r="D511" s="8" t="s">
        <v>299</v>
      </c>
      <c r="E511" s="8" t="s">
        <v>131</v>
      </c>
      <c r="F511" s="8" t="s">
        <v>372</v>
      </c>
      <c r="G511" s="9">
        <v>6525440</v>
      </c>
      <c r="H511" s="9">
        <v>5671150.199999999</v>
      </c>
      <c r="I511" s="9">
        <v>5671150.199999999</v>
      </c>
      <c r="J511" s="158">
        <f t="shared" si="100"/>
        <v>1</v>
      </c>
      <c r="K511" s="193"/>
    </row>
    <row r="512" spans="1:11" ht="26.25">
      <c r="A512" s="8" t="s">
        <v>434</v>
      </c>
      <c r="B512" s="10" t="s">
        <v>1804</v>
      </c>
      <c r="C512" s="8" t="s">
        <v>836</v>
      </c>
      <c r="D512" s="8" t="s">
        <v>299</v>
      </c>
      <c r="E512" s="8" t="s">
        <v>131</v>
      </c>
      <c r="F512" s="8" t="s">
        <v>147</v>
      </c>
      <c r="G512" s="9">
        <f>G513</f>
        <v>1462131</v>
      </c>
      <c r="H512" s="9">
        <f>H513</f>
        <v>1253775.15</v>
      </c>
      <c r="I512" s="9">
        <f>I513</f>
        <v>1246903.21</v>
      </c>
      <c r="J512" s="158">
        <f t="shared" si="100"/>
        <v>0.9945190012738728</v>
      </c>
      <c r="K512" s="193"/>
    </row>
    <row r="513" spans="1:11" ht="26.25">
      <c r="A513" s="8" t="s">
        <v>435</v>
      </c>
      <c r="B513" s="10" t="s">
        <v>410</v>
      </c>
      <c r="C513" s="8" t="s">
        <v>836</v>
      </c>
      <c r="D513" s="8" t="s">
        <v>299</v>
      </c>
      <c r="E513" s="8" t="s">
        <v>131</v>
      </c>
      <c r="F513" s="70" t="s">
        <v>749</v>
      </c>
      <c r="G513" s="9">
        <v>1462131</v>
      </c>
      <c r="H513" s="9">
        <v>1253775.15</v>
      </c>
      <c r="I513" s="9">
        <v>1246903.21</v>
      </c>
      <c r="J513" s="158">
        <f t="shared" si="100"/>
        <v>0.9945190012738728</v>
      </c>
      <c r="K513" s="193"/>
    </row>
    <row r="514" spans="1:11" ht="12.75">
      <c r="A514" s="8" t="s">
        <v>436</v>
      </c>
      <c r="B514" s="10" t="s">
        <v>33</v>
      </c>
      <c r="C514" s="8" t="s">
        <v>836</v>
      </c>
      <c r="D514" s="8" t="s">
        <v>299</v>
      </c>
      <c r="E514" s="8" t="s">
        <v>131</v>
      </c>
      <c r="F514" s="11" t="s">
        <v>32</v>
      </c>
      <c r="G514" s="9">
        <f>G515</f>
        <v>5000</v>
      </c>
      <c r="H514" s="9">
        <f>H515</f>
        <v>0</v>
      </c>
      <c r="I514" s="9">
        <f>I515</f>
        <v>0</v>
      </c>
      <c r="J514" s="158"/>
      <c r="K514" s="193"/>
    </row>
    <row r="515" spans="1:11" ht="12.75">
      <c r="A515" s="8" t="s">
        <v>437</v>
      </c>
      <c r="B515" s="10" t="s">
        <v>34</v>
      </c>
      <c r="C515" s="8" t="s">
        <v>836</v>
      </c>
      <c r="D515" s="8" t="s">
        <v>299</v>
      </c>
      <c r="E515" s="8" t="s">
        <v>131</v>
      </c>
      <c r="F515" s="11" t="s">
        <v>31</v>
      </c>
      <c r="G515" s="9">
        <v>5000</v>
      </c>
      <c r="H515" s="9">
        <v>0</v>
      </c>
      <c r="I515" s="9">
        <v>0</v>
      </c>
      <c r="J515" s="158"/>
      <c r="K515" s="193"/>
    </row>
    <row r="516" spans="1:11" ht="144.75">
      <c r="A516" s="8" t="s">
        <v>438</v>
      </c>
      <c r="B516" s="7" t="s">
        <v>334</v>
      </c>
      <c r="C516" s="8" t="s">
        <v>836</v>
      </c>
      <c r="D516" s="8" t="s">
        <v>299</v>
      </c>
      <c r="E516" s="8" t="s">
        <v>132</v>
      </c>
      <c r="F516" s="11"/>
      <c r="G516" s="9">
        <f aca="true" t="shared" si="105" ref="G516:I517">G517</f>
        <v>618085</v>
      </c>
      <c r="H516" s="9">
        <f t="shared" si="105"/>
        <v>578713.84</v>
      </c>
      <c r="I516" s="9">
        <f t="shared" si="105"/>
        <v>578713.84</v>
      </c>
      <c r="J516" s="158">
        <f t="shared" si="100"/>
        <v>1</v>
      </c>
      <c r="K516" s="193"/>
    </row>
    <row r="517" spans="1:11" ht="66">
      <c r="A517" s="8" t="s">
        <v>439</v>
      </c>
      <c r="B517" s="10" t="s">
        <v>4</v>
      </c>
      <c r="C517" s="8" t="s">
        <v>836</v>
      </c>
      <c r="D517" s="8" t="s">
        <v>299</v>
      </c>
      <c r="E517" s="8" t="s">
        <v>132</v>
      </c>
      <c r="F517" s="8" t="s">
        <v>355</v>
      </c>
      <c r="G517" s="9">
        <f t="shared" si="105"/>
        <v>618085</v>
      </c>
      <c r="H517" s="9">
        <f t="shared" si="105"/>
        <v>578713.84</v>
      </c>
      <c r="I517" s="9">
        <f t="shared" si="105"/>
        <v>578713.84</v>
      </c>
      <c r="J517" s="158">
        <f t="shared" si="100"/>
        <v>1</v>
      </c>
      <c r="K517" s="193"/>
    </row>
    <row r="518" spans="1:11" ht="26.25">
      <c r="A518" s="8" t="s">
        <v>440</v>
      </c>
      <c r="B518" s="10" t="s">
        <v>30</v>
      </c>
      <c r="C518" s="8" t="s">
        <v>836</v>
      </c>
      <c r="D518" s="8" t="s">
        <v>299</v>
      </c>
      <c r="E518" s="8" t="s">
        <v>132</v>
      </c>
      <c r="F518" s="8" t="s">
        <v>372</v>
      </c>
      <c r="G518" s="9">
        <v>618085</v>
      </c>
      <c r="H518" s="9">
        <v>578713.84</v>
      </c>
      <c r="I518" s="9">
        <v>578713.84</v>
      </c>
      <c r="J518" s="158">
        <f t="shared" si="100"/>
        <v>1</v>
      </c>
      <c r="K518" s="193"/>
    </row>
    <row r="519" spans="1:11" ht="12.75">
      <c r="A519" s="8" t="s">
        <v>483</v>
      </c>
      <c r="B519" s="10" t="s">
        <v>170</v>
      </c>
      <c r="C519" s="8" t="s">
        <v>836</v>
      </c>
      <c r="D519" s="8" t="s">
        <v>636</v>
      </c>
      <c r="E519" s="8"/>
      <c r="F519" s="11"/>
      <c r="G519" s="9">
        <f aca="true" t="shared" si="106" ref="G519:I523">G520</f>
        <v>46900</v>
      </c>
      <c r="H519" s="9">
        <f t="shared" si="106"/>
        <v>52200</v>
      </c>
      <c r="I519" s="9">
        <f t="shared" si="106"/>
        <v>2700</v>
      </c>
      <c r="J519" s="158">
        <f t="shared" si="100"/>
        <v>0.05172413793103448</v>
      </c>
      <c r="K519" s="193"/>
    </row>
    <row r="520" spans="1:11" ht="26.25">
      <c r="A520" s="8" t="s">
        <v>441</v>
      </c>
      <c r="B520" s="7" t="s">
        <v>27</v>
      </c>
      <c r="C520" s="8" t="s">
        <v>836</v>
      </c>
      <c r="D520" s="8" t="s">
        <v>636</v>
      </c>
      <c r="E520" s="8" t="s">
        <v>66</v>
      </c>
      <c r="F520" s="11"/>
      <c r="G520" s="9">
        <f t="shared" si="106"/>
        <v>46900</v>
      </c>
      <c r="H520" s="9">
        <f t="shared" si="106"/>
        <v>52200</v>
      </c>
      <c r="I520" s="9">
        <f t="shared" si="106"/>
        <v>2700</v>
      </c>
      <c r="J520" s="158">
        <f t="shared" si="100"/>
        <v>0.05172413793103448</v>
      </c>
      <c r="K520" s="193"/>
    </row>
    <row r="521" spans="1:11" ht="26.25">
      <c r="A521" s="8" t="s">
        <v>442</v>
      </c>
      <c r="B521" s="10" t="s">
        <v>28</v>
      </c>
      <c r="C521" s="8" t="s">
        <v>836</v>
      </c>
      <c r="D521" s="8" t="s">
        <v>636</v>
      </c>
      <c r="E521" s="8" t="s">
        <v>133</v>
      </c>
      <c r="F521" s="11"/>
      <c r="G521" s="9">
        <f t="shared" si="106"/>
        <v>46900</v>
      </c>
      <c r="H521" s="9">
        <f t="shared" si="106"/>
        <v>52200</v>
      </c>
      <c r="I521" s="9">
        <f t="shared" si="106"/>
        <v>2700</v>
      </c>
      <c r="J521" s="158">
        <f t="shared" si="100"/>
        <v>0.05172413793103448</v>
      </c>
      <c r="K521" s="193"/>
    </row>
    <row r="522" spans="1:11" ht="78.75">
      <c r="A522" s="8" t="s">
        <v>443</v>
      </c>
      <c r="B522" s="10" t="s">
        <v>1072</v>
      </c>
      <c r="C522" s="8" t="s">
        <v>836</v>
      </c>
      <c r="D522" s="8" t="s">
        <v>636</v>
      </c>
      <c r="E522" s="8" t="s">
        <v>134</v>
      </c>
      <c r="F522" s="11"/>
      <c r="G522" s="9">
        <f t="shared" si="106"/>
        <v>46900</v>
      </c>
      <c r="H522" s="9">
        <f t="shared" si="106"/>
        <v>52200</v>
      </c>
      <c r="I522" s="9">
        <f t="shared" si="106"/>
        <v>2700</v>
      </c>
      <c r="J522" s="158">
        <f aca="true" t="shared" si="107" ref="J522:J588">I522/H522</f>
        <v>0.05172413793103448</v>
      </c>
      <c r="K522" s="193"/>
    </row>
    <row r="523" spans="1:11" ht="12.75">
      <c r="A523" s="8" t="s">
        <v>444</v>
      </c>
      <c r="B523" s="10" t="s">
        <v>382</v>
      </c>
      <c r="C523" s="8" t="s">
        <v>836</v>
      </c>
      <c r="D523" s="8" t="s">
        <v>636</v>
      </c>
      <c r="E523" s="8" t="s">
        <v>134</v>
      </c>
      <c r="F523" s="60">
        <v>500</v>
      </c>
      <c r="G523" s="9">
        <f t="shared" si="106"/>
        <v>46900</v>
      </c>
      <c r="H523" s="9">
        <f t="shared" si="106"/>
        <v>52200</v>
      </c>
      <c r="I523" s="9">
        <f t="shared" si="106"/>
        <v>2700</v>
      </c>
      <c r="J523" s="158">
        <f t="shared" si="107"/>
        <v>0.05172413793103448</v>
      </c>
      <c r="K523" s="193"/>
    </row>
    <row r="524" spans="1:11" ht="12.75">
      <c r="A524" s="8" t="s">
        <v>445</v>
      </c>
      <c r="B524" s="10" t="s">
        <v>42</v>
      </c>
      <c r="C524" s="8" t="s">
        <v>836</v>
      </c>
      <c r="D524" s="8" t="s">
        <v>636</v>
      </c>
      <c r="E524" s="8" t="s">
        <v>134</v>
      </c>
      <c r="F524" s="60">
        <v>530</v>
      </c>
      <c r="G524" s="9">
        <v>46900</v>
      </c>
      <c r="H524" s="9">
        <v>52200</v>
      </c>
      <c r="I524" s="9">
        <v>2700</v>
      </c>
      <c r="J524" s="158">
        <f t="shared" si="107"/>
        <v>0.05172413793103448</v>
      </c>
      <c r="K524" s="193"/>
    </row>
    <row r="525" spans="1:11" ht="12.75">
      <c r="A525" s="8" t="s">
        <v>446</v>
      </c>
      <c r="B525" s="31" t="s">
        <v>657</v>
      </c>
      <c r="C525" s="8" t="s">
        <v>836</v>
      </c>
      <c r="D525" s="8" t="s">
        <v>46</v>
      </c>
      <c r="E525" s="8"/>
      <c r="F525" s="60"/>
      <c r="G525" s="9">
        <f aca="true" t="shared" si="108" ref="G525:I530">G526</f>
        <v>806000</v>
      </c>
      <c r="H525" s="9">
        <f t="shared" si="108"/>
        <v>890100</v>
      </c>
      <c r="I525" s="9">
        <f t="shared" si="108"/>
        <v>890100</v>
      </c>
      <c r="J525" s="158">
        <f t="shared" si="107"/>
        <v>1</v>
      </c>
      <c r="K525" s="193"/>
    </row>
    <row r="526" spans="1:11" ht="12.75">
      <c r="A526" s="8" t="s">
        <v>447</v>
      </c>
      <c r="B526" s="31" t="s">
        <v>45</v>
      </c>
      <c r="C526" s="8" t="s">
        <v>836</v>
      </c>
      <c r="D526" s="8" t="s">
        <v>47</v>
      </c>
      <c r="E526" s="8"/>
      <c r="F526" s="60"/>
      <c r="G526" s="9">
        <f t="shared" si="108"/>
        <v>806000</v>
      </c>
      <c r="H526" s="9">
        <f t="shared" si="108"/>
        <v>890100</v>
      </c>
      <c r="I526" s="9">
        <f t="shared" si="108"/>
        <v>890100</v>
      </c>
      <c r="J526" s="158">
        <f t="shared" si="107"/>
        <v>1</v>
      </c>
      <c r="K526" s="193"/>
    </row>
    <row r="527" spans="1:11" ht="26.25">
      <c r="A527" s="8" t="s">
        <v>448</v>
      </c>
      <c r="B527" s="7" t="s">
        <v>27</v>
      </c>
      <c r="C527" s="8" t="s">
        <v>836</v>
      </c>
      <c r="D527" s="8" t="s">
        <v>47</v>
      </c>
      <c r="E527" s="8" t="s">
        <v>66</v>
      </c>
      <c r="F527" s="60"/>
      <c r="G527" s="9">
        <f t="shared" si="108"/>
        <v>806000</v>
      </c>
      <c r="H527" s="9">
        <f t="shared" si="108"/>
        <v>890100</v>
      </c>
      <c r="I527" s="9">
        <f t="shared" si="108"/>
        <v>890100</v>
      </c>
      <c r="J527" s="158">
        <f t="shared" si="107"/>
        <v>1</v>
      </c>
      <c r="K527" s="193"/>
    </row>
    <row r="528" spans="1:11" ht="26.25">
      <c r="A528" s="8" t="s">
        <v>449</v>
      </c>
      <c r="B528" s="10" t="s">
        <v>28</v>
      </c>
      <c r="C528" s="8" t="s">
        <v>836</v>
      </c>
      <c r="D528" s="8" t="s">
        <v>47</v>
      </c>
      <c r="E528" s="8" t="s">
        <v>133</v>
      </c>
      <c r="F528" s="60"/>
      <c r="G528" s="9">
        <f t="shared" si="108"/>
        <v>806000</v>
      </c>
      <c r="H528" s="9">
        <f t="shared" si="108"/>
        <v>890100</v>
      </c>
      <c r="I528" s="9">
        <f t="shared" si="108"/>
        <v>890100</v>
      </c>
      <c r="J528" s="158">
        <f t="shared" si="107"/>
        <v>1</v>
      </c>
      <c r="K528" s="193"/>
    </row>
    <row r="529" spans="1:11" ht="66">
      <c r="A529" s="8" t="s">
        <v>338</v>
      </c>
      <c r="B529" s="10" t="s">
        <v>1073</v>
      </c>
      <c r="C529" s="8" t="s">
        <v>836</v>
      </c>
      <c r="D529" s="8" t="s">
        <v>47</v>
      </c>
      <c r="E529" s="8" t="s">
        <v>135</v>
      </c>
      <c r="F529" s="60"/>
      <c r="G529" s="9">
        <f t="shared" si="108"/>
        <v>806000</v>
      </c>
      <c r="H529" s="9">
        <f t="shared" si="108"/>
        <v>890100</v>
      </c>
      <c r="I529" s="9">
        <f t="shared" si="108"/>
        <v>890100</v>
      </c>
      <c r="J529" s="158">
        <f t="shared" si="107"/>
        <v>1</v>
      </c>
      <c r="K529" s="193"/>
    </row>
    <row r="530" spans="1:11" ht="12.75">
      <c r="A530" s="8" t="s">
        <v>339</v>
      </c>
      <c r="B530" s="10" t="s">
        <v>382</v>
      </c>
      <c r="C530" s="8" t="s">
        <v>836</v>
      </c>
      <c r="D530" s="8" t="s">
        <v>47</v>
      </c>
      <c r="E530" s="8" t="s">
        <v>135</v>
      </c>
      <c r="F530" s="60">
        <v>500</v>
      </c>
      <c r="G530" s="9">
        <f t="shared" si="108"/>
        <v>806000</v>
      </c>
      <c r="H530" s="9">
        <f t="shared" si="108"/>
        <v>890100</v>
      </c>
      <c r="I530" s="9">
        <f t="shared" si="108"/>
        <v>890100</v>
      </c>
      <c r="J530" s="158">
        <f t="shared" si="107"/>
        <v>1</v>
      </c>
      <c r="K530" s="193"/>
    </row>
    <row r="531" spans="1:11" ht="12.75">
      <c r="A531" s="8" t="s">
        <v>340</v>
      </c>
      <c r="B531" s="10" t="s">
        <v>42</v>
      </c>
      <c r="C531" s="8" t="s">
        <v>836</v>
      </c>
      <c r="D531" s="8" t="s">
        <v>47</v>
      </c>
      <c r="E531" s="8" t="s">
        <v>135</v>
      </c>
      <c r="F531" s="60">
        <v>530</v>
      </c>
      <c r="G531" s="9">
        <v>806000</v>
      </c>
      <c r="H531" s="9">
        <v>890100</v>
      </c>
      <c r="I531" s="9">
        <v>890100</v>
      </c>
      <c r="J531" s="158">
        <f t="shared" si="107"/>
        <v>1</v>
      </c>
      <c r="K531" s="193"/>
    </row>
    <row r="532" spans="1:11" ht="26.25">
      <c r="A532" s="8" t="s">
        <v>341</v>
      </c>
      <c r="B532" s="31" t="s">
        <v>662</v>
      </c>
      <c r="C532" s="8" t="s">
        <v>836</v>
      </c>
      <c r="D532" s="8" t="s">
        <v>345</v>
      </c>
      <c r="E532" s="8"/>
      <c r="F532" s="8"/>
      <c r="G532" s="9">
        <f aca="true" t="shared" si="109" ref="G532:I535">G533</f>
        <v>817700</v>
      </c>
      <c r="H532" s="9">
        <f t="shared" si="109"/>
        <v>860737</v>
      </c>
      <c r="I532" s="9">
        <f t="shared" si="109"/>
        <v>860737</v>
      </c>
      <c r="J532" s="158">
        <f t="shared" si="107"/>
        <v>1</v>
      </c>
      <c r="K532" s="193"/>
    </row>
    <row r="533" spans="1:11" ht="39">
      <c r="A533" s="8" t="s">
        <v>342</v>
      </c>
      <c r="B533" s="31" t="s">
        <v>1765</v>
      </c>
      <c r="C533" s="8" t="s">
        <v>836</v>
      </c>
      <c r="D533" s="8" t="s">
        <v>1155</v>
      </c>
      <c r="E533" s="8"/>
      <c r="F533" s="8"/>
      <c r="G533" s="9">
        <f t="shared" si="109"/>
        <v>817700</v>
      </c>
      <c r="H533" s="9">
        <f t="shared" si="109"/>
        <v>860737</v>
      </c>
      <c r="I533" s="9">
        <f t="shared" si="109"/>
        <v>860737</v>
      </c>
      <c r="J533" s="158">
        <f t="shared" si="107"/>
        <v>1</v>
      </c>
      <c r="K533" s="193"/>
    </row>
    <row r="534" spans="1:11" ht="39">
      <c r="A534" s="8" t="s">
        <v>343</v>
      </c>
      <c r="B534" s="156" t="s">
        <v>593</v>
      </c>
      <c r="C534" s="8" t="s">
        <v>836</v>
      </c>
      <c r="D534" s="8" t="s">
        <v>1155</v>
      </c>
      <c r="E534" s="8" t="s">
        <v>75</v>
      </c>
      <c r="F534" s="8"/>
      <c r="G534" s="9">
        <f t="shared" si="109"/>
        <v>817700</v>
      </c>
      <c r="H534" s="9">
        <f t="shared" si="109"/>
        <v>860737</v>
      </c>
      <c r="I534" s="9">
        <f t="shared" si="109"/>
        <v>860737</v>
      </c>
      <c r="J534" s="158">
        <f t="shared" si="107"/>
        <v>1</v>
      </c>
      <c r="K534" s="193"/>
    </row>
    <row r="535" spans="1:11" ht="52.5">
      <c r="A535" s="8" t="s">
        <v>462</v>
      </c>
      <c r="B535" s="156" t="s">
        <v>1156</v>
      </c>
      <c r="C535" s="8" t="s">
        <v>836</v>
      </c>
      <c r="D535" s="8" t="s">
        <v>1155</v>
      </c>
      <c r="E535" s="8" t="s">
        <v>1157</v>
      </c>
      <c r="F535" s="8"/>
      <c r="G535" s="9">
        <f>G536</f>
        <v>817700</v>
      </c>
      <c r="H535" s="9">
        <f t="shared" si="109"/>
        <v>860737</v>
      </c>
      <c r="I535" s="9">
        <f t="shared" si="109"/>
        <v>860737</v>
      </c>
      <c r="J535" s="158">
        <f t="shared" si="107"/>
        <v>1</v>
      </c>
      <c r="K535" s="193"/>
    </row>
    <row r="536" spans="1:11" ht="78.75">
      <c r="A536" s="8" t="s">
        <v>463</v>
      </c>
      <c r="B536" s="7" t="s">
        <v>1400</v>
      </c>
      <c r="C536" s="8" t="s">
        <v>836</v>
      </c>
      <c r="D536" s="8" t="s">
        <v>1155</v>
      </c>
      <c r="E536" s="8" t="s">
        <v>1244</v>
      </c>
      <c r="F536" s="8"/>
      <c r="G536" s="9">
        <f>G537</f>
        <v>817700</v>
      </c>
      <c r="H536" s="9">
        <f>H537</f>
        <v>860737</v>
      </c>
      <c r="I536" s="9">
        <f>I537</f>
        <v>860737</v>
      </c>
      <c r="J536" s="158">
        <f t="shared" si="107"/>
        <v>1</v>
      </c>
      <c r="K536" s="193"/>
    </row>
    <row r="537" spans="1:11" ht="12.75">
      <c r="A537" s="8" t="s">
        <v>464</v>
      </c>
      <c r="B537" s="10" t="s">
        <v>382</v>
      </c>
      <c r="C537" s="8" t="s">
        <v>836</v>
      </c>
      <c r="D537" s="8" t="s">
        <v>1155</v>
      </c>
      <c r="E537" s="8" t="s">
        <v>1244</v>
      </c>
      <c r="F537" s="8" t="s">
        <v>736</v>
      </c>
      <c r="G537" s="9">
        <f>G538</f>
        <v>817700</v>
      </c>
      <c r="H537" s="9">
        <f>H538</f>
        <v>860737</v>
      </c>
      <c r="I537" s="9">
        <f>I538</f>
        <v>860737</v>
      </c>
      <c r="J537" s="158">
        <f t="shared" si="107"/>
        <v>1</v>
      </c>
      <c r="K537" s="193"/>
    </row>
    <row r="538" spans="1:11" ht="12.75">
      <c r="A538" s="8" t="s">
        <v>465</v>
      </c>
      <c r="B538" s="10" t="s">
        <v>1398</v>
      </c>
      <c r="C538" s="8" t="s">
        <v>836</v>
      </c>
      <c r="D538" s="8" t="s">
        <v>1155</v>
      </c>
      <c r="E538" s="8" t="s">
        <v>1244</v>
      </c>
      <c r="F538" s="8" t="s">
        <v>338</v>
      </c>
      <c r="G538" s="9">
        <v>817700</v>
      </c>
      <c r="H538" s="9">
        <v>860737</v>
      </c>
      <c r="I538" s="9">
        <v>860737</v>
      </c>
      <c r="J538" s="158">
        <f t="shared" si="107"/>
        <v>1</v>
      </c>
      <c r="K538" s="193"/>
    </row>
    <row r="539" spans="1:11" ht="12.75">
      <c r="A539" s="8" t="s">
        <v>675</v>
      </c>
      <c r="B539" s="31" t="s">
        <v>515</v>
      </c>
      <c r="C539" s="8" t="s">
        <v>836</v>
      </c>
      <c r="D539" s="8" t="s">
        <v>11</v>
      </c>
      <c r="E539" s="8"/>
      <c r="F539" s="8"/>
      <c r="G539" s="9">
        <f aca="true" t="shared" si="110" ref="G539:I540">G540</f>
        <v>8795500</v>
      </c>
      <c r="H539" s="9">
        <f t="shared" si="110"/>
        <v>13892800</v>
      </c>
      <c r="I539" s="9">
        <f t="shared" si="110"/>
        <v>13892800</v>
      </c>
      <c r="J539" s="158">
        <f t="shared" si="107"/>
        <v>1</v>
      </c>
      <c r="K539" s="193"/>
    </row>
    <row r="540" spans="1:11" ht="12.75">
      <c r="A540" s="8" t="s">
        <v>466</v>
      </c>
      <c r="B540" s="31" t="s">
        <v>1158</v>
      </c>
      <c r="C540" s="8" t="s">
        <v>836</v>
      </c>
      <c r="D540" s="8" t="s">
        <v>1159</v>
      </c>
      <c r="E540" s="8"/>
      <c r="F540" s="8"/>
      <c r="G540" s="9">
        <f>G541</f>
        <v>8795500</v>
      </c>
      <c r="H540" s="9">
        <f t="shared" si="110"/>
        <v>13892800</v>
      </c>
      <c r="I540" s="9">
        <f t="shared" si="110"/>
        <v>13892800</v>
      </c>
      <c r="J540" s="158">
        <f t="shared" si="107"/>
        <v>1</v>
      </c>
      <c r="K540" s="193"/>
    </row>
    <row r="541" spans="1:11" ht="26.25">
      <c r="A541" s="8" t="s">
        <v>467</v>
      </c>
      <c r="B541" s="7" t="s">
        <v>619</v>
      </c>
      <c r="C541" s="8" t="s">
        <v>836</v>
      </c>
      <c r="D541" s="8" t="s">
        <v>1159</v>
      </c>
      <c r="E541" s="8" t="s">
        <v>83</v>
      </c>
      <c r="F541" s="8"/>
      <c r="G541" s="9">
        <f>G542+G552</f>
        <v>8795500</v>
      </c>
      <c r="H541" s="9">
        <f>H542+H552</f>
        <v>13892800</v>
      </c>
      <c r="I541" s="9">
        <f>I542+I552</f>
        <v>13892800</v>
      </c>
      <c r="J541" s="158">
        <f t="shared" si="107"/>
        <v>1</v>
      </c>
      <c r="K541" s="193"/>
    </row>
    <row r="542" spans="1:11" ht="12.75">
      <c r="A542" s="8" t="s">
        <v>468</v>
      </c>
      <c r="B542" s="31" t="s">
        <v>1160</v>
      </c>
      <c r="C542" s="8" t="s">
        <v>836</v>
      </c>
      <c r="D542" s="8" t="s">
        <v>1159</v>
      </c>
      <c r="E542" s="8" t="s">
        <v>1161</v>
      </c>
      <c r="F542" s="8"/>
      <c r="G542" s="9">
        <f>G549+G546+G543</f>
        <v>8521200</v>
      </c>
      <c r="H542" s="9">
        <f>H549+H546+H543</f>
        <v>13516100</v>
      </c>
      <c r="I542" s="9">
        <f>I549+I546+I543</f>
        <v>13516100</v>
      </c>
      <c r="J542" s="158">
        <f t="shared" si="107"/>
        <v>1</v>
      </c>
      <c r="K542" s="193"/>
    </row>
    <row r="543" spans="1:11" ht="105">
      <c r="A543" s="8" t="s">
        <v>469</v>
      </c>
      <c r="B543" s="71" t="s">
        <v>1800</v>
      </c>
      <c r="C543" s="8" t="s">
        <v>836</v>
      </c>
      <c r="D543" s="8" t="s">
        <v>1159</v>
      </c>
      <c r="E543" s="8" t="s">
        <v>1799</v>
      </c>
      <c r="F543" s="8"/>
      <c r="G543" s="9">
        <f aca="true" t="shared" si="111" ref="G543:I544">G544</f>
        <v>0</v>
      </c>
      <c r="H543" s="9">
        <f t="shared" si="111"/>
        <v>4994900</v>
      </c>
      <c r="I543" s="9">
        <f t="shared" si="111"/>
        <v>4994900</v>
      </c>
      <c r="J543" s="158">
        <f>I543/H543</f>
        <v>1</v>
      </c>
      <c r="K543" s="193"/>
    </row>
    <row r="544" spans="1:11" ht="12.75">
      <c r="A544" s="8" t="s">
        <v>470</v>
      </c>
      <c r="B544" s="10" t="s">
        <v>382</v>
      </c>
      <c r="C544" s="8" t="s">
        <v>836</v>
      </c>
      <c r="D544" s="8" t="s">
        <v>1159</v>
      </c>
      <c r="E544" s="8" t="s">
        <v>1799</v>
      </c>
      <c r="F544" s="8" t="s">
        <v>736</v>
      </c>
      <c r="G544" s="9">
        <f t="shared" si="111"/>
        <v>0</v>
      </c>
      <c r="H544" s="9">
        <f t="shared" si="111"/>
        <v>4994900</v>
      </c>
      <c r="I544" s="9">
        <f t="shared" si="111"/>
        <v>4994900</v>
      </c>
      <c r="J544" s="158">
        <f>I544/H544</f>
        <v>1</v>
      </c>
      <c r="K544" s="193"/>
    </row>
    <row r="545" spans="1:11" ht="12.75">
      <c r="A545" s="8" t="s">
        <v>471</v>
      </c>
      <c r="B545" s="10" t="s">
        <v>1398</v>
      </c>
      <c r="C545" s="8" t="s">
        <v>836</v>
      </c>
      <c r="D545" s="8" t="s">
        <v>1159</v>
      </c>
      <c r="E545" s="8" t="s">
        <v>1799</v>
      </c>
      <c r="F545" s="8" t="s">
        <v>338</v>
      </c>
      <c r="G545" s="9">
        <v>0</v>
      </c>
      <c r="H545" s="9">
        <v>4994900</v>
      </c>
      <c r="I545" s="9">
        <v>4994900</v>
      </c>
      <c r="J545" s="158">
        <f>I545/H545</f>
        <v>1</v>
      </c>
      <c r="K545" s="193"/>
    </row>
    <row r="546" spans="1:11" ht="92.25">
      <c r="A546" s="8" t="s">
        <v>472</v>
      </c>
      <c r="B546" s="71" t="s">
        <v>1399</v>
      </c>
      <c r="C546" s="8" t="s">
        <v>836</v>
      </c>
      <c r="D546" s="8" t="s">
        <v>1159</v>
      </c>
      <c r="E546" s="8" t="s">
        <v>1397</v>
      </c>
      <c r="F546" s="8"/>
      <c r="G546" s="9">
        <f aca="true" t="shared" si="112" ref="G546:I547">G547</f>
        <v>2312000</v>
      </c>
      <c r="H546" s="9">
        <f t="shared" si="112"/>
        <v>2312000</v>
      </c>
      <c r="I546" s="9">
        <f t="shared" si="112"/>
        <v>2312000</v>
      </c>
      <c r="J546" s="158">
        <f t="shared" si="107"/>
        <v>1</v>
      </c>
      <c r="K546" s="193"/>
    </row>
    <row r="547" spans="1:11" ht="12.75">
      <c r="A547" s="8" t="s">
        <v>473</v>
      </c>
      <c r="B547" s="10" t="s">
        <v>382</v>
      </c>
      <c r="C547" s="8" t="s">
        <v>836</v>
      </c>
      <c r="D547" s="8" t="s">
        <v>1159</v>
      </c>
      <c r="E547" s="8" t="s">
        <v>1397</v>
      </c>
      <c r="F547" s="8" t="s">
        <v>736</v>
      </c>
      <c r="G547" s="9">
        <f t="shared" si="112"/>
        <v>2312000</v>
      </c>
      <c r="H547" s="9">
        <f t="shared" si="112"/>
        <v>2312000</v>
      </c>
      <c r="I547" s="9">
        <f t="shared" si="112"/>
        <v>2312000</v>
      </c>
      <c r="J547" s="158">
        <f t="shared" si="107"/>
        <v>1</v>
      </c>
      <c r="K547" s="193"/>
    </row>
    <row r="548" spans="1:11" ht="12.75">
      <c r="A548" s="8" t="s">
        <v>474</v>
      </c>
      <c r="B548" s="10" t="s">
        <v>1398</v>
      </c>
      <c r="C548" s="8" t="s">
        <v>836</v>
      </c>
      <c r="D548" s="8" t="s">
        <v>1159</v>
      </c>
      <c r="E548" s="8" t="s">
        <v>1397</v>
      </c>
      <c r="F548" s="8" t="s">
        <v>338</v>
      </c>
      <c r="G548" s="9">
        <v>2312000</v>
      </c>
      <c r="H548" s="9">
        <v>2312000</v>
      </c>
      <c r="I548" s="9">
        <v>2312000</v>
      </c>
      <c r="J548" s="158">
        <f t="shared" si="107"/>
        <v>1</v>
      </c>
      <c r="K548" s="193"/>
    </row>
    <row r="549" spans="1:11" ht="92.25">
      <c r="A549" s="8" t="s">
        <v>679</v>
      </c>
      <c r="B549" s="7" t="s">
        <v>1401</v>
      </c>
      <c r="C549" s="8" t="s">
        <v>836</v>
      </c>
      <c r="D549" s="8" t="s">
        <v>1159</v>
      </c>
      <c r="E549" s="8" t="s">
        <v>1225</v>
      </c>
      <c r="F549" s="8"/>
      <c r="G549" s="9">
        <f aca="true" t="shared" si="113" ref="G549:I550">G550</f>
        <v>6209200</v>
      </c>
      <c r="H549" s="9">
        <f t="shared" si="113"/>
        <v>6209200</v>
      </c>
      <c r="I549" s="9">
        <f t="shared" si="113"/>
        <v>6209200</v>
      </c>
      <c r="J549" s="158">
        <f t="shared" si="107"/>
        <v>1</v>
      </c>
      <c r="K549" s="193"/>
    </row>
    <row r="550" spans="1:11" ht="12.75">
      <c r="A550" s="8" t="s">
        <v>475</v>
      </c>
      <c r="B550" s="10" t="s">
        <v>382</v>
      </c>
      <c r="C550" s="8" t="s">
        <v>836</v>
      </c>
      <c r="D550" s="8" t="s">
        <v>1159</v>
      </c>
      <c r="E550" s="8" t="s">
        <v>1225</v>
      </c>
      <c r="F550" s="8" t="s">
        <v>736</v>
      </c>
      <c r="G550" s="9">
        <f t="shared" si="113"/>
        <v>6209200</v>
      </c>
      <c r="H550" s="9">
        <f t="shared" si="113"/>
        <v>6209200</v>
      </c>
      <c r="I550" s="9">
        <f t="shared" si="113"/>
        <v>6209200</v>
      </c>
      <c r="J550" s="158">
        <f t="shared" si="107"/>
        <v>1</v>
      </c>
      <c r="K550" s="193"/>
    </row>
    <row r="551" spans="1:11" ht="12.75">
      <c r="A551" s="8" t="s">
        <v>476</v>
      </c>
      <c r="B551" s="10" t="s">
        <v>1398</v>
      </c>
      <c r="C551" s="8" t="s">
        <v>836</v>
      </c>
      <c r="D551" s="8" t="s">
        <v>1159</v>
      </c>
      <c r="E551" s="8" t="s">
        <v>1225</v>
      </c>
      <c r="F551" s="8" t="s">
        <v>338</v>
      </c>
      <c r="G551" s="9">
        <v>6209200</v>
      </c>
      <c r="H551" s="9">
        <v>6209200</v>
      </c>
      <c r="I551" s="9">
        <v>6209200</v>
      </c>
      <c r="J551" s="158">
        <f t="shared" si="107"/>
        <v>1</v>
      </c>
      <c r="K551" s="193"/>
    </row>
    <row r="552" spans="1:11" ht="26.25">
      <c r="A552" s="8" t="s">
        <v>477</v>
      </c>
      <c r="B552" s="10" t="s">
        <v>1428</v>
      </c>
      <c r="C552" s="8" t="s">
        <v>836</v>
      </c>
      <c r="D552" s="8" t="s">
        <v>1159</v>
      </c>
      <c r="E552" s="8" t="s">
        <v>993</v>
      </c>
      <c r="F552" s="8"/>
      <c r="G552" s="9">
        <f>G553+G556</f>
        <v>274300</v>
      </c>
      <c r="H552" s="9">
        <f>H553+H556</f>
        <v>376700</v>
      </c>
      <c r="I552" s="9">
        <f>I553+I556</f>
        <v>376700</v>
      </c>
      <c r="J552" s="158">
        <f t="shared" si="107"/>
        <v>1</v>
      </c>
      <c r="K552" s="193"/>
    </row>
    <row r="553" spans="1:11" ht="92.25">
      <c r="A553" s="8" t="s">
        <v>499</v>
      </c>
      <c r="B553" s="10" t="s">
        <v>1402</v>
      </c>
      <c r="C553" s="8" t="s">
        <v>836</v>
      </c>
      <c r="D553" s="8" t="s">
        <v>1159</v>
      </c>
      <c r="E553" s="8" t="s">
        <v>1403</v>
      </c>
      <c r="F553" s="8"/>
      <c r="G553" s="9">
        <f aca="true" t="shared" si="114" ref="G553:I557">G554</f>
        <v>274300</v>
      </c>
      <c r="H553" s="9">
        <f t="shared" si="114"/>
        <v>274300</v>
      </c>
      <c r="I553" s="9">
        <f t="shared" si="114"/>
        <v>274300</v>
      </c>
      <c r="J553" s="158">
        <f t="shared" si="107"/>
        <v>1</v>
      </c>
      <c r="K553" s="193"/>
    </row>
    <row r="554" spans="1:11" ht="12.75">
      <c r="A554" s="8" t="s">
        <v>500</v>
      </c>
      <c r="B554" s="10" t="s">
        <v>382</v>
      </c>
      <c r="C554" s="8" t="s">
        <v>836</v>
      </c>
      <c r="D554" s="8" t="s">
        <v>1159</v>
      </c>
      <c r="E554" s="8" t="s">
        <v>1403</v>
      </c>
      <c r="F554" s="8" t="s">
        <v>736</v>
      </c>
      <c r="G554" s="9">
        <f t="shared" si="114"/>
        <v>274300</v>
      </c>
      <c r="H554" s="9">
        <f t="shared" si="114"/>
        <v>274300</v>
      </c>
      <c r="I554" s="9">
        <f t="shared" si="114"/>
        <v>274300</v>
      </c>
      <c r="J554" s="158">
        <f t="shared" si="107"/>
        <v>1</v>
      </c>
      <c r="K554" s="193"/>
    </row>
    <row r="555" spans="1:11" ht="12.75">
      <c r="A555" s="8" t="s">
        <v>501</v>
      </c>
      <c r="B555" s="10" t="s">
        <v>1398</v>
      </c>
      <c r="C555" s="8" t="s">
        <v>836</v>
      </c>
      <c r="D555" s="8" t="s">
        <v>1159</v>
      </c>
      <c r="E555" s="8" t="s">
        <v>1403</v>
      </c>
      <c r="F555" s="8" t="s">
        <v>338</v>
      </c>
      <c r="G555" s="9">
        <v>274300</v>
      </c>
      <c r="H555" s="9">
        <v>274300</v>
      </c>
      <c r="I555" s="9">
        <v>274300</v>
      </c>
      <c r="J555" s="158">
        <f t="shared" si="107"/>
        <v>1</v>
      </c>
      <c r="K555" s="193"/>
    </row>
    <row r="556" spans="1:11" ht="118.5">
      <c r="A556" s="8" t="s">
        <v>502</v>
      </c>
      <c r="B556" s="10" t="s">
        <v>1430</v>
      </c>
      <c r="C556" s="8" t="s">
        <v>836</v>
      </c>
      <c r="D556" s="8" t="s">
        <v>1159</v>
      </c>
      <c r="E556" s="8" t="s">
        <v>1429</v>
      </c>
      <c r="F556" s="8"/>
      <c r="G556" s="9">
        <f t="shared" si="114"/>
        <v>0</v>
      </c>
      <c r="H556" s="9">
        <f t="shared" si="114"/>
        <v>102400</v>
      </c>
      <c r="I556" s="9">
        <f t="shared" si="114"/>
        <v>102400</v>
      </c>
      <c r="J556" s="158">
        <f t="shared" si="107"/>
        <v>1</v>
      </c>
      <c r="K556" s="193"/>
    </row>
    <row r="557" spans="1:11" ht="12.75">
      <c r="A557" s="8" t="s">
        <v>503</v>
      </c>
      <c r="B557" s="10" t="s">
        <v>382</v>
      </c>
      <c r="C557" s="8" t="s">
        <v>836</v>
      </c>
      <c r="D557" s="8" t="s">
        <v>1159</v>
      </c>
      <c r="E557" s="8" t="s">
        <v>1429</v>
      </c>
      <c r="F557" s="8" t="s">
        <v>736</v>
      </c>
      <c r="G557" s="9">
        <f t="shared" si="114"/>
        <v>0</v>
      </c>
      <c r="H557" s="9">
        <f t="shared" si="114"/>
        <v>102400</v>
      </c>
      <c r="I557" s="9">
        <f t="shared" si="114"/>
        <v>102400</v>
      </c>
      <c r="J557" s="158">
        <f t="shared" si="107"/>
        <v>1</v>
      </c>
      <c r="K557" s="193"/>
    </row>
    <row r="558" spans="1:11" ht="12.75">
      <c r="A558" s="8" t="s">
        <v>504</v>
      </c>
      <c r="B558" s="10" t="s">
        <v>1398</v>
      </c>
      <c r="C558" s="8" t="s">
        <v>836</v>
      </c>
      <c r="D558" s="8" t="s">
        <v>1159</v>
      </c>
      <c r="E558" s="8" t="s">
        <v>1429</v>
      </c>
      <c r="F558" s="8" t="s">
        <v>338</v>
      </c>
      <c r="G558" s="9">
        <v>0</v>
      </c>
      <c r="H558" s="9">
        <v>102400</v>
      </c>
      <c r="I558" s="9">
        <v>102400</v>
      </c>
      <c r="J558" s="158">
        <f t="shared" si="107"/>
        <v>1</v>
      </c>
      <c r="K558" s="193"/>
    </row>
    <row r="559" spans="1:11" ht="12.75">
      <c r="A559" s="8" t="s">
        <v>505</v>
      </c>
      <c r="B559" s="10" t="s">
        <v>399</v>
      </c>
      <c r="C559" s="8" t="s">
        <v>836</v>
      </c>
      <c r="D559" s="8" t="s">
        <v>12</v>
      </c>
      <c r="E559" s="8"/>
      <c r="F559" s="8"/>
      <c r="G559" s="9">
        <f>G560+G572</f>
        <v>0</v>
      </c>
      <c r="H559" s="9">
        <f>H560+H572</f>
        <v>16676460</v>
      </c>
      <c r="I559" s="9">
        <f>I560+I572</f>
        <v>16544227</v>
      </c>
      <c r="J559" s="158">
        <f t="shared" si="107"/>
        <v>0.9920706792688616</v>
      </c>
      <c r="K559" s="193"/>
    </row>
    <row r="560" spans="1:11" ht="12.75">
      <c r="A560" s="8" t="s">
        <v>506</v>
      </c>
      <c r="B560" s="31" t="s">
        <v>1405</v>
      </c>
      <c r="C560" s="8" t="s">
        <v>836</v>
      </c>
      <c r="D560" s="8" t="s">
        <v>1406</v>
      </c>
      <c r="E560" s="8"/>
      <c r="F560" s="8"/>
      <c r="G560" s="9">
        <f aca="true" t="shared" si="115" ref="G560:I561">G561</f>
        <v>0</v>
      </c>
      <c r="H560" s="9">
        <f t="shared" si="115"/>
        <v>14066460</v>
      </c>
      <c r="I560" s="9">
        <f t="shared" si="115"/>
        <v>14063227</v>
      </c>
      <c r="J560" s="158">
        <f t="shared" si="107"/>
        <v>0.9997701625000178</v>
      </c>
      <c r="K560" s="193"/>
    </row>
    <row r="561" spans="1:11" ht="26.25">
      <c r="A561" s="8" t="s">
        <v>507</v>
      </c>
      <c r="B561" s="31" t="s">
        <v>461</v>
      </c>
      <c r="C561" s="8" t="s">
        <v>836</v>
      </c>
      <c r="D561" s="8" t="s">
        <v>1406</v>
      </c>
      <c r="E561" s="8" t="s">
        <v>91</v>
      </c>
      <c r="F561" s="8"/>
      <c r="G561" s="9">
        <f t="shared" si="115"/>
        <v>0</v>
      </c>
      <c r="H561" s="9">
        <f t="shared" si="115"/>
        <v>14066460</v>
      </c>
      <c r="I561" s="9">
        <f t="shared" si="115"/>
        <v>14063227</v>
      </c>
      <c r="J561" s="158">
        <f t="shared" si="107"/>
        <v>0.9997701625000178</v>
      </c>
      <c r="K561" s="193"/>
    </row>
    <row r="562" spans="1:11" ht="39">
      <c r="A562" s="8" t="s">
        <v>508</v>
      </c>
      <c r="B562" s="10" t="s">
        <v>1407</v>
      </c>
      <c r="C562" s="8" t="s">
        <v>836</v>
      </c>
      <c r="D562" s="8" t="s">
        <v>1406</v>
      </c>
      <c r="E562" s="8" t="s">
        <v>1408</v>
      </c>
      <c r="F562" s="8"/>
      <c r="G562" s="9">
        <f>G563+G566+G569</f>
        <v>0</v>
      </c>
      <c r="H562" s="9">
        <f>H563+H566+H569</f>
        <v>14066460</v>
      </c>
      <c r="I562" s="9">
        <f>I563+I566+I569</f>
        <v>14063227</v>
      </c>
      <c r="J562" s="158">
        <f t="shared" si="107"/>
        <v>0.9997701625000178</v>
      </c>
      <c r="K562" s="193"/>
    </row>
    <row r="563" spans="1:11" ht="78.75">
      <c r="A563" s="8" t="s">
        <v>509</v>
      </c>
      <c r="B563" s="10" t="s">
        <v>1410</v>
      </c>
      <c r="C563" s="8" t="s">
        <v>836</v>
      </c>
      <c r="D563" s="8" t="s">
        <v>1406</v>
      </c>
      <c r="E563" s="8" t="s">
        <v>1409</v>
      </c>
      <c r="F563" s="8"/>
      <c r="G563" s="9">
        <f aca="true" t="shared" si="116" ref="G563:I564">G564</f>
        <v>0</v>
      </c>
      <c r="H563" s="9">
        <f t="shared" si="116"/>
        <v>3499960</v>
      </c>
      <c r="I563" s="9">
        <f t="shared" si="116"/>
        <v>3499960</v>
      </c>
      <c r="J563" s="158">
        <f t="shared" si="107"/>
        <v>1</v>
      </c>
      <c r="K563" s="193"/>
    </row>
    <row r="564" spans="1:11" ht="12.75">
      <c r="A564" s="8" t="s">
        <v>794</v>
      </c>
      <c r="B564" s="10" t="s">
        <v>382</v>
      </c>
      <c r="C564" s="8" t="s">
        <v>836</v>
      </c>
      <c r="D564" s="8" t="s">
        <v>1406</v>
      </c>
      <c r="E564" s="8" t="s">
        <v>1409</v>
      </c>
      <c r="F564" s="8" t="s">
        <v>736</v>
      </c>
      <c r="G564" s="9">
        <f t="shared" si="116"/>
        <v>0</v>
      </c>
      <c r="H564" s="9">
        <f t="shared" si="116"/>
        <v>3499960</v>
      </c>
      <c r="I564" s="9">
        <f t="shared" si="116"/>
        <v>3499960</v>
      </c>
      <c r="J564" s="158">
        <f t="shared" si="107"/>
        <v>1</v>
      </c>
      <c r="K564" s="193"/>
    </row>
    <row r="565" spans="1:11" ht="12.75">
      <c r="A565" s="8" t="s">
        <v>795</v>
      </c>
      <c r="B565" s="10" t="s">
        <v>1398</v>
      </c>
      <c r="C565" s="8" t="s">
        <v>836</v>
      </c>
      <c r="D565" s="8" t="s">
        <v>1406</v>
      </c>
      <c r="E565" s="8" t="s">
        <v>1409</v>
      </c>
      <c r="F565" s="8" t="s">
        <v>338</v>
      </c>
      <c r="G565" s="9">
        <v>0</v>
      </c>
      <c r="H565" s="9">
        <v>3499960</v>
      </c>
      <c r="I565" s="9">
        <v>3499960</v>
      </c>
      <c r="J565" s="158">
        <f t="shared" si="107"/>
        <v>1</v>
      </c>
      <c r="K565" s="193"/>
    </row>
    <row r="566" spans="1:11" ht="158.25">
      <c r="A566" s="8" t="s">
        <v>796</v>
      </c>
      <c r="B566" s="10" t="s">
        <v>1794</v>
      </c>
      <c r="C566" s="8" t="s">
        <v>836</v>
      </c>
      <c r="D566" s="8" t="s">
        <v>1406</v>
      </c>
      <c r="E566" s="8" t="s">
        <v>1792</v>
      </c>
      <c r="F566" s="8"/>
      <c r="G566" s="9">
        <f aca="true" t="shared" si="117" ref="G566:I570">G567</f>
        <v>0</v>
      </c>
      <c r="H566" s="9">
        <f t="shared" si="117"/>
        <v>638500</v>
      </c>
      <c r="I566" s="9">
        <f t="shared" si="117"/>
        <v>635267</v>
      </c>
      <c r="J566" s="158">
        <f t="shared" si="107"/>
        <v>0.9949365700861393</v>
      </c>
      <c r="K566" s="193"/>
    </row>
    <row r="567" spans="1:11" ht="12.75">
      <c r="A567" s="8" t="s">
        <v>797</v>
      </c>
      <c r="B567" s="10" t="s">
        <v>382</v>
      </c>
      <c r="C567" s="8" t="s">
        <v>836</v>
      </c>
      <c r="D567" s="8" t="s">
        <v>1406</v>
      </c>
      <c r="E567" s="8" t="s">
        <v>1792</v>
      </c>
      <c r="F567" s="8" t="s">
        <v>736</v>
      </c>
      <c r="G567" s="9">
        <f t="shared" si="117"/>
        <v>0</v>
      </c>
      <c r="H567" s="9">
        <f t="shared" si="117"/>
        <v>638500</v>
      </c>
      <c r="I567" s="9">
        <f t="shared" si="117"/>
        <v>635267</v>
      </c>
      <c r="J567" s="158">
        <f t="shared" si="107"/>
        <v>0.9949365700861393</v>
      </c>
      <c r="K567" s="193"/>
    </row>
    <row r="568" spans="1:11" ht="12.75">
      <c r="A568" s="8" t="s">
        <v>798</v>
      </c>
      <c r="B568" s="10" t="s">
        <v>1398</v>
      </c>
      <c r="C568" s="8" t="s">
        <v>836</v>
      </c>
      <c r="D568" s="8" t="s">
        <v>1406</v>
      </c>
      <c r="E568" s="8" t="s">
        <v>1792</v>
      </c>
      <c r="F568" s="8" t="s">
        <v>338</v>
      </c>
      <c r="G568" s="9">
        <v>0</v>
      </c>
      <c r="H568" s="9">
        <v>638500</v>
      </c>
      <c r="I568" s="9">
        <v>635267</v>
      </c>
      <c r="J568" s="158">
        <f t="shared" si="107"/>
        <v>0.9949365700861393</v>
      </c>
      <c r="K568" s="193"/>
    </row>
    <row r="569" spans="1:11" ht="78.75">
      <c r="A569" s="8" t="s">
        <v>799</v>
      </c>
      <c r="B569" s="10" t="s">
        <v>1795</v>
      </c>
      <c r="C569" s="8" t="s">
        <v>836</v>
      </c>
      <c r="D569" s="8" t="s">
        <v>1406</v>
      </c>
      <c r="E569" s="8" t="s">
        <v>1793</v>
      </c>
      <c r="F569" s="8"/>
      <c r="G569" s="9">
        <f t="shared" si="117"/>
        <v>0</v>
      </c>
      <c r="H569" s="9">
        <f t="shared" si="117"/>
        <v>9928000</v>
      </c>
      <c r="I569" s="9">
        <f t="shared" si="117"/>
        <v>9928000</v>
      </c>
      <c r="J569" s="158">
        <f>I569/H569</f>
        <v>1</v>
      </c>
      <c r="K569" s="193"/>
    </row>
    <row r="570" spans="1:11" ht="12.75">
      <c r="A570" s="8" t="s">
        <v>800</v>
      </c>
      <c r="B570" s="10" t="s">
        <v>382</v>
      </c>
      <c r="C570" s="8" t="s">
        <v>836</v>
      </c>
      <c r="D570" s="8" t="s">
        <v>1406</v>
      </c>
      <c r="E570" s="8" t="s">
        <v>1793</v>
      </c>
      <c r="F570" s="8" t="s">
        <v>736</v>
      </c>
      <c r="G570" s="9">
        <f t="shared" si="117"/>
        <v>0</v>
      </c>
      <c r="H570" s="9">
        <f t="shared" si="117"/>
        <v>9928000</v>
      </c>
      <c r="I570" s="9">
        <f t="shared" si="117"/>
        <v>9928000</v>
      </c>
      <c r="J570" s="158">
        <f>I570/H570</f>
        <v>1</v>
      </c>
      <c r="K570" s="193"/>
    </row>
    <row r="571" spans="1:11" ht="12.75">
      <c r="A571" s="8" t="s">
        <v>801</v>
      </c>
      <c r="B571" s="10" t="s">
        <v>1398</v>
      </c>
      <c r="C571" s="8" t="s">
        <v>836</v>
      </c>
      <c r="D571" s="8" t="s">
        <v>1406</v>
      </c>
      <c r="E571" s="8" t="s">
        <v>1793</v>
      </c>
      <c r="F571" s="8" t="s">
        <v>338</v>
      </c>
      <c r="G571" s="9">
        <v>0</v>
      </c>
      <c r="H571" s="9">
        <v>9928000</v>
      </c>
      <c r="I571" s="9">
        <v>9928000</v>
      </c>
      <c r="J571" s="158">
        <f>I571/H571</f>
        <v>1</v>
      </c>
      <c r="K571" s="193"/>
    </row>
    <row r="572" spans="1:11" ht="26.25">
      <c r="A572" s="8" t="s">
        <v>802</v>
      </c>
      <c r="B572" s="31" t="s">
        <v>1434</v>
      </c>
      <c r="C572" s="8" t="s">
        <v>836</v>
      </c>
      <c r="D572" s="8" t="s">
        <v>1431</v>
      </c>
      <c r="E572" s="8"/>
      <c r="F572" s="8"/>
      <c r="G572" s="9">
        <f>G573</f>
        <v>0</v>
      </c>
      <c r="H572" s="9">
        <f aca="true" t="shared" si="118" ref="H572:I574">H573</f>
        <v>2610000</v>
      </c>
      <c r="I572" s="9">
        <f t="shared" si="118"/>
        <v>2481000</v>
      </c>
      <c r="J572" s="158">
        <f t="shared" si="107"/>
        <v>0.9505747126436782</v>
      </c>
      <c r="K572" s="193"/>
    </row>
    <row r="573" spans="1:11" ht="26.25">
      <c r="A573" s="8" t="s">
        <v>803</v>
      </c>
      <c r="B573" s="31" t="s">
        <v>461</v>
      </c>
      <c r="C573" s="8" t="s">
        <v>836</v>
      </c>
      <c r="D573" s="8" t="s">
        <v>1431</v>
      </c>
      <c r="E573" s="8" t="s">
        <v>91</v>
      </c>
      <c r="F573" s="8"/>
      <c r="G573" s="9">
        <f>G574</f>
        <v>0</v>
      </c>
      <c r="H573" s="9">
        <f t="shared" si="118"/>
        <v>2610000</v>
      </c>
      <c r="I573" s="9">
        <f t="shared" si="118"/>
        <v>2481000</v>
      </c>
      <c r="J573" s="158">
        <f t="shared" si="107"/>
        <v>0.9505747126436782</v>
      </c>
      <c r="K573" s="193"/>
    </row>
    <row r="574" spans="1:11" ht="39">
      <c r="A574" s="8" t="s">
        <v>804</v>
      </c>
      <c r="B574" s="10" t="s">
        <v>6</v>
      </c>
      <c r="C574" s="8" t="s">
        <v>836</v>
      </c>
      <c r="D574" s="8" t="s">
        <v>1431</v>
      </c>
      <c r="E574" s="8" t="s">
        <v>92</v>
      </c>
      <c r="F574" s="8"/>
      <c r="G574" s="9">
        <f>G575</f>
        <v>0</v>
      </c>
      <c r="H574" s="9">
        <f t="shared" si="118"/>
        <v>2610000</v>
      </c>
      <c r="I574" s="9">
        <f t="shared" si="118"/>
        <v>2481000</v>
      </c>
      <c r="J574" s="158">
        <f t="shared" si="107"/>
        <v>0.9505747126436782</v>
      </c>
      <c r="K574" s="193"/>
    </row>
    <row r="575" spans="1:11" ht="198">
      <c r="A575" s="8" t="s">
        <v>850</v>
      </c>
      <c r="B575" s="10" t="s">
        <v>1433</v>
      </c>
      <c r="C575" s="8" t="s">
        <v>836</v>
      </c>
      <c r="D575" s="8" t="s">
        <v>1431</v>
      </c>
      <c r="E575" s="8" t="s">
        <v>1432</v>
      </c>
      <c r="F575" s="8"/>
      <c r="G575" s="9">
        <f aca="true" t="shared" si="119" ref="G575:I576">G576</f>
        <v>0</v>
      </c>
      <c r="H575" s="9">
        <f t="shared" si="119"/>
        <v>2610000</v>
      </c>
      <c r="I575" s="9">
        <f t="shared" si="119"/>
        <v>2481000</v>
      </c>
      <c r="J575" s="158">
        <f t="shared" si="107"/>
        <v>0.9505747126436782</v>
      </c>
      <c r="K575" s="193"/>
    </row>
    <row r="576" spans="1:11" ht="12.75">
      <c r="A576" s="8" t="s">
        <v>851</v>
      </c>
      <c r="B576" s="10" t="s">
        <v>382</v>
      </c>
      <c r="C576" s="8" t="s">
        <v>836</v>
      </c>
      <c r="D576" s="8" t="s">
        <v>1431</v>
      </c>
      <c r="E576" s="8" t="s">
        <v>1432</v>
      </c>
      <c r="F576" s="8" t="s">
        <v>736</v>
      </c>
      <c r="G576" s="9">
        <f t="shared" si="119"/>
        <v>0</v>
      </c>
      <c r="H576" s="9">
        <f t="shared" si="119"/>
        <v>2610000</v>
      </c>
      <c r="I576" s="9">
        <f t="shared" si="119"/>
        <v>2481000</v>
      </c>
      <c r="J576" s="158">
        <f t="shared" si="107"/>
        <v>0.9505747126436782</v>
      </c>
      <c r="K576" s="193"/>
    </row>
    <row r="577" spans="1:11" ht="12.75">
      <c r="A577" s="8" t="s">
        <v>852</v>
      </c>
      <c r="B577" s="10" t="s">
        <v>1398</v>
      </c>
      <c r="C577" s="8" t="s">
        <v>836</v>
      </c>
      <c r="D577" s="8" t="s">
        <v>1431</v>
      </c>
      <c r="E577" s="8" t="s">
        <v>1432</v>
      </c>
      <c r="F577" s="8" t="s">
        <v>338</v>
      </c>
      <c r="G577" s="9">
        <v>0</v>
      </c>
      <c r="H577" s="9">
        <v>2610000</v>
      </c>
      <c r="I577" s="9">
        <v>2481000</v>
      </c>
      <c r="J577" s="158">
        <f t="shared" si="107"/>
        <v>0.9505747126436782</v>
      </c>
      <c r="K577" s="193"/>
    </row>
    <row r="578" spans="1:11" ht="12.75">
      <c r="A578" s="8" t="s">
        <v>853</v>
      </c>
      <c r="B578" s="31" t="s">
        <v>828</v>
      </c>
      <c r="C578" s="8" t="s">
        <v>836</v>
      </c>
      <c r="D578" s="8" t="s">
        <v>15</v>
      </c>
      <c r="E578" s="8"/>
      <c r="F578" s="8"/>
      <c r="G578" s="9">
        <f>G579</f>
        <v>151400</v>
      </c>
      <c r="H578" s="9">
        <f aca="true" t="shared" si="120" ref="G578:I581">H579</f>
        <v>151400</v>
      </c>
      <c r="I578" s="9">
        <f t="shared" si="120"/>
        <v>151400</v>
      </c>
      <c r="J578" s="158">
        <f t="shared" si="107"/>
        <v>1</v>
      </c>
      <c r="K578" s="193"/>
    </row>
    <row r="579" spans="1:11" ht="12.75">
      <c r="A579" s="8" t="s">
        <v>854</v>
      </c>
      <c r="B579" s="31" t="s">
        <v>829</v>
      </c>
      <c r="C579" s="8" t="s">
        <v>836</v>
      </c>
      <c r="D579" s="8" t="s">
        <v>408</v>
      </c>
      <c r="E579" s="8"/>
      <c r="F579" s="8"/>
      <c r="G579" s="9">
        <f t="shared" si="120"/>
        <v>151400</v>
      </c>
      <c r="H579" s="9">
        <f t="shared" si="120"/>
        <v>151400</v>
      </c>
      <c r="I579" s="9">
        <f t="shared" si="120"/>
        <v>151400</v>
      </c>
      <c r="J579" s="158">
        <f t="shared" si="107"/>
        <v>1</v>
      </c>
      <c r="K579" s="193"/>
    </row>
    <row r="580" spans="1:11" ht="26.25">
      <c r="A580" s="8" t="s">
        <v>855</v>
      </c>
      <c r="B580" s="156" t="s">
        <v>27</v>
      </c>
      <c r="C580" s="8" t="s">
        <v>836</v>
      </c>
      <c r="D580" s="8" t="s">
        <v>408</v>
      </c>
      <c r="E580" s="8" t="s">
        <v>66</v>
      </c>
      <c r="F580" s="8"/>
      <c r="G580" s="9">
        <f t="shared" si="120"/>
        <v>151400</v>
      </c>
      <c r="H580" s="9">
        <f t="shared" si="120"/>
        <v>151400</v>
      </c>
      <c r="I580" s="9">
        <f t="shared" si="120"/>
        <v>151400</v>
      </c>
      <c r="J580" s="158">
        <f t="shared" si="107"/>
        <v>1</v>
      </c>
      <c r="K580" s="193"/>
    </row>
    <row r="581" spans="1:11" ht="26.25">
      <c r="A581" s="8" t="s">
        <v>856</v>
      </c>
      <c r="B581" s="156" t="s">
        <v>28</v>
      </c>
      <c r="C581" s="8" t="s">
        <v>836</v>
      </c>
      <c r="D581" s="8" t="s">
        <v>408</v>
      </c>
      <c r="E581" s="8" t="s">
        <v>133</v>
      </c>
      <c r="F581" s="8"/>
      <c r="G581" s="9">
        <f>G582</f>
        <v>151400</v>
      </c>
      <c r="H581" s="9">
        <f t="shared" si="120"/>
        <v>151400</v>
      </c>
      <c r="I581" s="9">
        <f t="shared" si="120"/>
        <v>151400</v>
      </c>
      <c r="J581" s="158">
        <f t="shared" si="107"/>
        <v>1</v>
      </c>
      <c r="K581" s="193"/>
    </row>
    <row r="582" spans="1:11" ht="78.75">
      <c r="A582" s="8" t="s">
        <v>857</v>
      </c>
      <c r="B582" s="7" t="s">
        <v>1404</v>
      </c>
      <c r="C582" s="8" t="s">
        <v>836</v>
      </c>
      <c r="D582" s="8" t="s">
        <v>408</v>
      </c>
      <c r="E582" s="8" t="s">
        <v>1245</v>
      </c>
      <c r="F582" s="8"/>
      <c r="G582" s="9">
        <f>G583</f>
        <v>151400</v>
      </c>
      <c r="H582" s="9">
        <f>H583</f>
        <v>151400</v>
      </c>
      <c r="I582" s="9">
        <f>I583</f>
        <v>151400</v>
      </c>
      <c r="J582" s="158">
        <f t="shared" si="107"/>
        <v>1</v>
      </c>
      <c r="K582" s="193"/>
    </row>
    <row r="583" spans="1:11" ht="12.75">
      <c r="A583" s="8" t="s">
        <v>858</v>
      </c>
      <c r="B583" s="10" t="s">
        <v>382</v>
      </c>
      <c r="C583" s="8" t="s">
        <v>836</v>
      </c>
      <c r="D583" s="8" t="s">
        <v>408</v>
      </c>
      <c r="E583" s="8" t="s">
        <v>1245</v>
      </c>
      <c r="F583" s="8" t="s">
        <v>736</v>
      </c>
      <c r="G583" s="9">
        <f>G584</f>
        <v>151400</v>
      </c>
      <c r="H583" s="9">
        <f>H584</f>
        <v>151400</v>
      </c>
      <c r="I583" s="9">
        <f>I584</f>
        <v>151400</v>
      </c>
      <c r="J583" s="158">
        <f t="shared" si="107"/>
        <v>1</v>
      </c>
      <c r="K583" s="193"/>
    </row>
    <row r="584" spans="1:11" ht="12.75">
      <c r="A584" s="8" t="s">
        <v>859</v>
      </c>
      <c r="B584" s="10" t="s">
        <v>1398</v>
      </c>
      <c r="C584" s="8" t="s">
        <v>836</v>
      </c>
      <c r="D584" s="8" t="s">
        <v>408</v>
      </c>
      <c r="E584" s="8" t="s">
        <v>1245</v>
      </c>
      <c r="F584" s="8" t="s">
        <v>338</v>
      </c>
      <c r="G584" s="9">
        <v>151400</v>
      </c>
      <c r="H584" s="9">
        <v>151400</v>
      </c>
      <c r="I584" s="9">
        <v>151400</v>
      </c>
      <c r="J584" s="158">
        <f t="shared" si="107"/>
        <v>1</v>
      </c>
      <c r="K584" s="193"/>
    </row>
    <row r="585" spans="1:11" ht="26.25">
      <c r="A585" s="8" t="s">
        <v>860</v>
      </c>
      <c r="B585" s="7" t="s">
        <v>782</v>
      </c>
      <c r="C585" s="8" t="s">
        <v>836</v>
      </c>
      <c r="D585" s="8" t="s">
        <v>758</v>
      </c>
      <c r="E585" s="8"/>
      <c r="F585" s="8"/>
      <c r="G585" s="9">
        <f>G586+G595</f>
        <v>117457534</v>
      </c>
      <c r="H585" s="9">
        <f>H586+H595</f>
        <v>131321809</v>
      </c>
      <c r="I585" s="9">
        <f>I586+I595</f>
        <v>131195242.5</v>
      </c>
      <c r="J585" s="158">
        <f t="shared" si="107"/>
        <v>0.9990362111140275</v>
      </c>
      <c r="K585" s="193"/>
    </row>
    <row r="586" spans="1:11" ht="39">
      <c r="A586" s="8" t="s">
        <v>861</v>
      </c>
      <c r="B586" s="7" t="s">
        <v>617</v>
      </c>
      <c r="C586" s="8" t="s">
        <v>836</v>
      </c>
      <c r="D586" s="8" t="s">
        <v>613</v>
      </c>
      <c r="E586" s="8"/>
      <c r="F586" s="8"/>
      <c r="G586" s="9">
        <f aca="true" t="shared" si="121" ref="G586:I587">G587</f>
        <v>29495534</v>
      </c>
      <c r="H586" s="9">
        <f t="shared" si="121"/>
        <v>29495534</v>
      </c>
      <c r="I586" s="9">
        <f t="shared" si="121"/>
        <v>29495534</v>
      </c>
      <c r="J586" s="158">
        <f t="shared" si="107"/>
        <v>1</v>
      </c>
      <c r="K586" s="193"/>
    </row>
    <row r="587" spans="1:11" ht="26.25">
      <c r="A587" s="8" t="s">
        <v>862</v>
      </c>
      <c r="B587" s="31" t="s">
        <v>724</v>
      </c>
      <c r="C587" s="8" t="s">
        <v>836</v>
      </c>
      <c r="D587" s="8" t="s">
        <v>613</v>
      </c>
      <c r="E587" s="8" t="s">
        <v>136</v>
      </c>
      <c r="F587" s="8"/>
      <c r="G587" s="9">
        <f t="shared" si="121"/>
        <v>29495534</v>
      </c>
      <c r="H587" s="9">
        <f t="shared" si="121"/>
        <v>29495534</v>
      </c>
      <c r="I587" s="9">
        <f t="shared" si="121"/>
        <v>29495534</v>
      </c>
      <c r="J587" s="158">
        <f t="shared" si="107"/>
        <v>1</v>
      </c>
      <c r="K587" s="193"/>
    </row>
    <row r="588" spans="1:11" ht="52.5">
      <c r="A588" s="8" t="s">
        <v>863</v>
      </c>
      <c r="B588" s="31" t="s">
        <v>783</v>
      </c>
      <c r="C588" s="8" t="s">
        <v>836</v>
      </c>
      <c r="D588" s="8" t="s">
        <v>613</v>
      </c>
      <c r="E588" s="8" t="s">
        <v>137</v>
      </c>
      <c r="F588" s="8"/>
      <c r="G588" s="9">
        <f>G589+G592</f>
        <v>29495534</v>
      </c>
      <c r="H588" s="9">
        <f>H589+H592</f>
        <v>29495534</v>
      </c>
      <c r="I588" s="9">
        <f>I589+I592</f>
        <v>29495534</v>
      </c>
      <c r="J588" s="158">
        <f t="shared" si="107"/>
        <v>1</v>
      </c>
      <c r="K588" s="193"/>
    </row>
    <row r="589" spans="1:11" ht="118.5">
      <c r="A589" s="8" t="s">
        <v>864</v>
      </c>
      <c r="B589" s="7" t="s">
        <v>1354</v>
      </c>
      <c r="C589" s="11" t="s">
        <v>836</v>
      </c>
      <c r="D589" s="11" t="s">
        <v>613</v>
      </c>
      <c r="E589" s="11" t="s">
        <v>138</v>
      </c>
      <c r="F589" s="8"/>
      <c r="G589" s="9">
        <f aca="true" t="shared" si="122" ref="G589:I590">G590</f>
        <v>14609600</v>
      </c>
      <c r="H589" s="9">
        <f t="shared" si="122"/>
        <v>14609600</v>
      </c>
      <c r="I589" s="9">
        <f t="shared" si="122"/>
        <v>14609600</v>
      </c>
      <c r="J589" s="158">
        <f aca="true" t="shared" si="123" ref="J589:J615">I589/H589</f>
        <v>1</v>
      </c>
      <c r="K589" s="193"/>
    </row>
    <row r="590" spans="1:11" ht="12.75">
      <c r="A590" s="8" t="s">
        <v>874</v>
      </c>
      <c r="B590" s="10" t="s">
        <v>382</v>
      </c>
      <c r="C590" s="11" t="s">
        <v>836</v>
      </c>
      <c r="D590" s="11" t="s">
        <v>613</v>
      </c>
      <c r="E590" s="11" t="s">
        <v>138</v>
      </c>
      <c r="F590" s="8" t="s">
        <v>736</v>
      </c>
      <c r="G590" s="9">
        <f t="shared" si="122"/>
        <v>14609600</v>
      </c>
      <c r="H590" s="9">
        <f t="shared" si="122"/>
        <v>14609600</v>
      </c>
      <c r="I590" s="9">
        <f t="shared" si="122"/>
        <v>14609600</v>
      </c>
      <c r="J590" s="158">
        <f t="shared" si="123"/>
        <v>1</v>
      </c>
      <c r="K590" s="193"/>
    </row>
    <row r="591" spans="1:11" ht="12.75">
      <c r="A591" s="8" t="s">
        <v>875</v>
      </c>
      <c r="B591" s="7" t="s">
        <v>41</v>
      </c>
      <c r="C591" s="11" t="s">
        <v>836</v>
      </c>
      <c r="D591" s="11" t="s">
        <v>613</v>
      </c>
      <c r="E591" s="11" t="s">
        <v>138</v>
      </c>
      <c r="F591" s="8" t="s">
        <v>483</v>
      </c>
      <c r="G591" s="9">
        <v>14609600</v>
      </c>
      <c r="H591" s="9">
        <v>14609600</v>
      </c>
      <c r="I591" s="9">
        <v>14609600</v>
      </c>
      <c r="J591" s="158">
        <f t="shared" si="123"/>
        <v>1</v>
      </c>
      <c r="K591" s="193"/>
    </row>
    <row r="592" spans="1:11" ht="118.5">
      <c r="A592" s="8" t="s">
        <v>876</v>
      </c>
      <c r="B592" s="7" t="s">
        <v>1351</v>
      </c>
      <c r="C592" s="11" t="s">
        <v>836</v>
      </c>
      <c r="D592" s="11" t="s">
        <v>613</v>
      </c>
      <c r="E592" s="11" t="s">
        <v>139</v>
      </c>
      <c r="F592" s="8"/>
      <c r="G592" s="9">
        <f aca="true" t="shared" si="124" ref="G592:I593">G593</f>
        <v>14885934</v>
      </c>
      <c r="H592" s="9">
        <f t="shared" si="124"/>
        <v>14885934</v>
      </c>
      <c r="I592" s="9">
        <f t="shared" si="124"/>
        <v>14885934</v>
      </c>
      <c r="J592" s="158">
        <f t="shared" si="123"/>
        <v>1</v>
      </c>
      <c r="K592" s="193"/>
    </row>
    <row r="593" spans="1:11" ht="12.75">
      <c r="A593" s="8" t="s">
        <v>877</v>
      </c>
      <c r="B593" s="10" t="s">
        <v>382</v>
      </c>
      <c r="C593" s="11" t="s">
        <v>836</v>
      </c>
      <c r="D593" s="11" t="s">
        <v>613</v>
      </c>
      <c r="E593" s="11" t="s">
        <v>139</v>
      </c>
      <c r="F593" s="8" t="s">
        <v>736</v>
      </c>
      <c r="G593" s="9">
        <f t="shared" si="124"/>
        <v>14885934</v>
      </c>
      <c r="H593" s="9">
        <f t="shared" si="124"/>
        <v>14885934</v>
      </c>
      <c r="I593" s="9">
        <f t="shared" si="124"/>
        <v>14885934</v>
      </c>
      <c r="J593" s="158">
        <f t="shared" si="123"/>
        <v>1</v>
      </c>
      <c r="K593" s="193"/>
    </row>
    <row r="594" spans="1:11" ht="12.75">
      <c r="A594" s="8" t="s">
        <v>878</v>
      </c>
      <c r="B594" s="7" t="s">
        <v>41</v>
      </c>
      <c r="C594" s="11" t="s">
        <v>836</v>
      </c>
      <c r="D594" s="11" t="s">
        <v>613</v>
      </c>
      <c r="E594" s="11" t="s">
        <v>139</v>
      </c>
      <c r="F594" s="8" t="s">
        <v>483</v>
      </c>
      <c r="G594" s="9">
        <v>14885934</v>
      </c>
      <c r="H594" s="9">
        <v>14885934</v>
      </c>
      <c r="I594" s="9">
        <v>14885934</v>
      </c>
      <c r="J594" s="158">
        <f t="shared" si="123"/>
        <v>1</v>
      </c>
      <c r="K594" s="193"/>
    </row>
    <row r="595" spans="1:11" ht="26.25">
      <c r="A595" s="8" t="s">
        <v>879</v>
      </c>
      <c r="B595" s="10" t="s">
        <v>145</v>
      </c>
      <c r="C595" s="11" t="s">
        <v>836</v>
      </c>
      <c r="D595" s="11" t="s">
        <v>146</v>
      </c>
      <c r="E595" s="11"/>
      <c r="F595" s="8"/>
      <c r="G595" s="9">
        <f>G596+G601</f>
        <v>87962000</v>
      </c>
      <c r="H595" s="9">
        <f>H596+H601</f>
        <v>101826275</v>
      </c>
      <c r="I595" s="9">
        <f>I596+I601</f>
        <v>101699708.5</v>
      </c>
      <c r="J595" s="158">
        <f t="shared" si="123"/>
        <v>0.9987570349597882</v>
      </c>
      <c r="K595" s="193"/>
    </row>
    <row r="596" spans="1:11" ht="26.25">
      <c r="A596" s="8" t="s">
        <v>982</v>
      </c>
      <c r="B596" s="31" t="s">
        <v>724</v>
      </c>
      <c r="C596" s="8" t="s">
        <v>836</v>
      </c>
      <c r="D596" s="8" t="s">
        <v>146</v>
      </c>
      <c r="E596" s="8" t="s">
        <v>136</v>
      </c>
      <c r="F596" s="8"/>
      <c r="G596" s="9">
        <f aca="true" t="shared" si="125" ref="G596:I599">G597</f>
        <v>87746400</v>
      </c>
      <c r="H596" s="9">
        <f t="shared" si="125"/>
        <v>90520226</v>
      </c>
      <c r="I596" s="9">
        <f t="shared" si="125"/>
        <v>90520226</v>
      </c>
      <c r="J596" s="158">
        <f t="shared" si="123"/>
        <v>1</v>
      </c>
      <c r="K596" s="193"/>
    </row>
    <row r="597" spans="1:11" ht="52.5">
      <c r="A597" s="8" t="s">
        <v>880</v>
      </c>
      <c r="B597" s="31" t="s">
        <v>783</v>
      </c>
      <c r="C597" s="8" t="s">
        <v>836</v>
      </c>
      <c r="D597" s="8" t="s">
        <v>146</v>
      </c>
      <c r="E597" s="8" t="s">
        <v>137</v>
      </c>
      <c r="F597" s="8"/>
      <c r="G597" s="9">
        <f t="shared" si="125"/>
        <v>87746400</v>
      </c>
      <c r="H597" s="9">
        <f t="shared" si="125"/>
        <v>90520226</v>
      </c>
      <c r="I597" s="9">
        <f t="shared" si="125"/>
        <v>90520226</v>
      </c>
      <c r="J597" s="158">
        <f t="shared" si="123"/>
        <v>1</v>
      </c>
      <c r="K597" s="193"/>
    </row>
    <row r="598" spans="1:11" ht="118.5">
      <c r="A598" s="8" t="s">
        <v>881</v>
      </c>
      <c r="B598" s="7" t="s">
        <v>784</v>
      </c>
      <c r="C598" s="11" t="s">
        <v>836</v>
      </c>
      <c r="D598" s="11" t="s">
        <v>146</v>
      </c>
      <c r="E598" s="11" t="s">
        <v>140</v>
      </c>
      <c r="F598" s="8"/>
      <c r="G598" s="9">
        <f t="shared" si="125"/>
        <v>87746400</v>
      </c>
      <c r="H598" s="9">
        <f t="shared" si="125"/>
        <v>90520226</v>
      </c>
      <c r="I598" s="9">
        <f t="shared" si="125"/>
        <v>90520226</v>
      </c>
      <c r="J598" s="158">
        <f t="shared" si="123"/>
        <v>1</v>
      </c>
      <c r="K598" s="193"/>
    </row>
    <row r="599" spans="1:11" ht="12.75">
      <c r="A599" s="8" t="s">
        <v>1122</v>
      </c>
      <c r="B599" s="10" t="s">
        <v>382</v>
      </c>
      <c r="C599" s="11" t="s">
        <v>836</v>
      </c>
      <c r="D599" s="11" t="s">
        <v>146</v>
      </c>
      <c r="E599" s="11" t="s">
        <v>140</v>
      </c>
      <c r="F599" s="8" t="s">
        <v>736</v>
      </c>
      <c r="G599" s="9">
        <f t="shared" si="125"/>
        <v>87746400</v>
      </c>
      <c r="H599" s="9">
        <f t="shared" si="125"/>
        <v>90520226</v>
      </c>
      <c r="I599" s="9">
        <f t="shared" si="125"/>
        <v>90520226</v>
      </c>
      <c r="J599" s="158">
        <f t="shared" si="123"/>
        <v>1</v>
      </c>
      <c r="K599" s="193"/>
    </row>
    <row r="600" spans="1:11" ht="12.75">
      <c r="A600" s="8" t="s">
        <v>1123</v>
      </c>
      <c r="B600" s="10" t="s">
        <v>413</v>
      </c>
      <c r="C600" s="11" t="s">
        <v>836</v>
      </c>
      <c r="D600" s="11" t="s">
        <v>146</v>
      </c>
      <c r="E600" s="11" t="s">
        <v>140</v>
      </c>
      <c r="F600" s="8" t="s">
        <v>679</v>
      </c>
      <c r="G600" s="9">
        <v>87746400</v>
      </c>
      <c r="H600" s="9">
        <v>90520226</v>
      </c>
      <c r="I600" s="9">
        <v>90520226</v>
      </c>
      <c r="J600" s="158">
        <f t="shared" si="123"/>
        <v>1</v>
      </c>
      <c r="K600" s="193"/>
    </row>
    <row r="601" spans="1:11" ht="26.25">
      <c r="A601" s="8" t="s">
        <v>1124</v>
      </c>
      <c r="B601" s="156" t="s">
        <v>27</v>
      </c>
      <c r="C601" s="11" t="s">
        <v>836</v>
      </c>
      <c r="D601" s="11" t="s">
        <v>146</v>
      </c>
      <c r="E601" s="11" t="s">
        <v>66</v>
      </c>
      <c r="F601" s="8"/>
      <c r="G601" s="9">
        <f>G602</f>
        <v>215600</v>
      </c>
      <c r="H601" s="9">
        <f>H602</f>
        <v>11306049</v>
      </c>
      <c r="I601" s="9">
        <f>I602</f>
        <v>11179482.5</v>
      </c>
      <c r="J601" s="158">
        <f t="shared" si="123"/>
        <v>0.9888054173478286</v>
      </c>
      <c r="K601" s="193"/>
    </row>
    <row r="602" spans="1:11" ht="26.25">
      <c r="A602" s="8" t="s">
        <v>882</v>
      </c>
      <c r="B602" s="156" t="s">
        <v>28</v>
      </c>
      <c r="C602" s="11" t="s">
        <v>836</v>
      </c>
      <c r="D602" s="11" t="s">
        <v>146</v>
      </c>
      <c r="E602" s="11" t="s">
        <v>133</v>
      </c>
      <c r="F602" s="8"/>
      <c r="G602" s="9">
        <f>G603+G606+G609+G612</f>
        <v>215600</v>
      </c>
      <c r="H602" s="9">
        <f>H603+H606+H609+H612</f>
        <v>11306049</v>
      </c>
      <c r="I602" s="9">
        <f>I603+I606+I609+I612</f>
        <v>11179482.5</v>
      </c>
      <c r="J602" s="158">
        <f t="shared" si="123"/>
        <v>0.9888054173478286</v>
      </c>
      <c r="K602" s="193"/>
    </row>
    <row r="603" spans="1:11" ht="66">
      <c r="A603" s="8" t="s">
        <v>883</v>
      </c>
      <c r="B603" s="81" t="s">
        <v>1824</v>
      </c>
      <c r="C603" s="11" t="s">
        <v>836</v>
      </c>
      <c r="D603" s="11" t="s">
        <v>146</v>
      </c>
      <c r="E603" s="11" t="s">
        <v>1798</v>
      </c>
      <c r="F603" s="8"/>
      <c r="G603" s="9">
        <f aca="true" t="shared" si="126" ref="G603:I604">G604</f>
        <v>215600</v>
      </c>
      <c r="H603" s="9">
        <f t="shared" si="126"/>
        <v>215600</v>
      </c>
      <c r="I603" s="9">
        <f t="shared" si="126"/>
        <v>215600</v>
      </c>
      <c r="J603" s="158">
        <f t="shared" si="123"/>
        <v>1</v>
      </c>
      <c r="K603" s="193"/>
    </row>
    <row r="604" spans="1:11" ht="12.75">
      <c r="A604" s="8" t="s">
        <v>884</v>
      </c>
      <c r="B604" s="10" t="s">
        <v>382</v>
      </c>
      <c r="C604" s="11" t="s">
        <v>836</v>
      </c>
      <c r="D604" s="11" t="s">
        <v>146</v>
      </c>
      <c r="E604" s="11" t="s">
        <v>1798</v>
      </c>
      <c r="F604" s="8" t="s">
        <v>736</v>
      </c>
      <c r="G604" s="9">
        <f t="shared" si="126"/>
        <v>215600</v>
      </c>
      <c r="H604" s="9">
        <f t="shared" si="126"/>
        <v>215600</v>
      </c>
      <c r="I604" s="9">
        <f t="shared" si="126"/>
        <v>215600</v>
      </c>
      <c r="J604" s="158">
        <f t="shared" si="123"/>
        <v>1</v>
      </c>
      <c r="K604" s="193"/>
    </row>
    <row r="605" spans="1:11" ht="12.75">
      <c r="A605" s="8" t="s">
        <v>885</v>
      </c>
      <c r="B605" s="10" t="s">
        <v>1398</v>
      </c>
      <c r="C605" s="11" t="s">
        <v>836</v>
      </c>
      <c r="D605" s="11" t="s">
        <v>146</v>
      </c>
      <c r="E605" s="11" t="s">
        <v>1798</v>
      </c>
      <c r="F605" s="8" t="s">
        <v>338</v>
      </c>
      <c r="G605" s="9">
        <v>215600</v>
      </c>
      <c r="H605" s="9">
        <v>215600</v>
      </c>
      <c r="I605" s="9">
        <v>215600</v>
      </c>
      <c r="J605" s="158">
        <f t="shared" si="123"/>
        <v>1</v>
      </c>
      <c r="K605" s="193"/>
    </row>
    <row r="606" spans="1:11" ht="92.25">
      <c r="A606" s="8" t="s">
        <v>886</v>
      </c>
      <c r="B606" s="10" t="s">
        <v>1411</v>
      </c>
      <c r="C606" s="11" t="s">
        <v>836</v>
      </c>
      <c r="D606" s="11" t="s">
        <v>146</v>
      </c>
      <c r="E606" s="11" t="s">
        <v>1412</v>
      </c>
      <c r="F606" s="8"/>
      <c r="G606" s="9">
        <f aca="true" t="shared" si="127" ref="G606:I607">G607</f>
        <v>0</v>
      </c>
      <c r="H606" s="9">
        <f t="shared" si="127"/>
        <v>8148633</v>
      </c>
      <c r="I606" s="9">
        <f t="shared" si="127"/>
        <v>8022066.5</v>
      </c>
      <c r="J606" s="158">
        <f t="shared" si="123"/>
        <v>0.9844677628750736</v>
      </c>
      <c r="K606" s="193"/>
    </row>
    <row r="607" spans="1:11" ht="12.75">
      <c r="A607" s="8" t="s">
        <v>887</v>
      </c>
      <c r="B607" s="10" t="s">
        <v>382</v>
      </c>
      <c r="C607" s="11" t="s">
        <v>836</v>
      </c>
      <c r="D607" s="11" t="s">
        <v>146</v>
      </c>
      <c r="E607" s="11" t="s">
        <v>1412</v>
      </c>
      <c r="F607" s="8" t="s">
        <v>736</v>
      </c>
      <c r="G607" s="9">
        <f t="shared" si="127"/>
        <v>0</v>
      </c>
      <c r="H607" s="9">
        <f t="shared" si="127"/>
        <v>8148633</v>
      </c>
      <c r="I607" s="9">
        <f t="shared" si="127"/>
        <v>8022066.5</v>
      </c>
      <c r="J607" s="158">
        <f t="shared" si="123"/>
        <v>0.9844677628750736</v>
      </c>
      <c r="K607" s="193"/>
    </row>
    <row r="608" spans="1:12" ht="12.75">
      <c r="A608" s="8" t="s">
        <v>888</v>
      </c>
      <c r="B608" s="10" t="s">
        <v>1398</v>
      </c>
      <c r="C608" s="11" t="s">
        <v>836</v>
      </c>
      <c r="D608" s="11" t="s">
        <v>146</v>
      </c>
      <c r="E608" s="11" t="s">
        <v>1412</v>
      </c>
      <c r="F608" s="8" t="s">
        <v>338</v>
      </c>
      <c r="G608" s="9">
        <v>0</v>
      </c>
      <c r="H608" s="9">
        <v>8148633</v>
      </c>
      <c r="I608" s="9">
        <v>8022066.5</v>
      </c>
      <c r="J608" s="158">
        <f t="shared" si="123"/>
        <v>0.9844677628750736</v>
      </c>
      <c r="K608" s="193"/>
      <c r="L608" s="189"/>
    </row>
    <row r="609" spans="1:11" ht="78.75">
      <c r="A609" s="8" t="s">
        <v>660</v>
      </c>
      <c r="B609" s="10" t="s">
        <v>1758</v>
      </c>
      <c r="C609" s="11" t="s">
        <v>836</v>
      </c>
      <c r="D609" s="11" t="s">
        <v>146</v>
      </c>
      <c r="E609" s="11" t="s">
        <v>1415</v>
      </c>
      <c r="F609" s="8"/>
      <c r="G609" s="9">
        <f aca="true" t="shared" si="128" ref="G609:I610">G610</f>
        <v>0</v>
      </c>
      <c r="H609" s="9">
        <f t="shared" si="128"/>
        <v>209816</v>
      </c>
      <c r="I609" s="9">
        <f t="shared" si="128"/>
        <v>209816</v>
      </c>
      <c r="J609" s="158">
        <f t="shared" si="123"/>
        <v>1</v>
      </c>
      <c r="K609" s="193"/>
    </row>
    <row r="610" spans="1:11" ht="12.75">
      <c r="A610" s="8" t="s">
        <v>889</v>
      </c>
      <c r="B610" s="10" t="s">
        <v>382</v>
      </c>
      <c r="C610" s="11" t="s">
        <v>836</v>
      </c>
      <c r="D610" s="11" t="s">
        <v>146</v>
      </c>
      <c r="E610" s="11" t="s">
        <v>1415</v>
      </c>
      <c r="F610" s="8" t="s">
        <v>736</v>
      </c>
      <c r="G610" s="9">
        <f t="shared" si="128"/>
        <v>0</v>
      </c>
      <c r="H610" s="9">
        <f t="shared" si="128"/>
        <v>209816</v>
      </c>
      <c r="I610" s="9">
        <f t="shared" si="128"/>
        <v>209816</v>
      </c>
      <c r="J610" s="158">
        <f t="shared" si="123"/>
        <v>1</v>
      </c>
      <c r="K610" s="193"/>
    </row>
    <row r="611" spans="1:11" ht="12.75">
      <c r="A611" s="8" t="s">
        <v>890</v>
      </c>
      <c r="B611" s="10" t="s">
        <v>413</v>
      </c>
      <c r="C611" s="11" t="s">
        <v>836</v>
      </c>
      <c r="D611" s="11" t="s">
        <v>146</v>
      </c>
      <c r="E611" s="11" t="s">
        <v>1415</v>
      </c>
      <c r="F611" s="8" t="s">
        <v>679</v>
      </c>
      <c r="G611" s="9">
        <v>0</v>
      </c>
      <c r="H611" s="9">
        <v>209816</v>
      </c>
      <c r="I611" s="9">
        <v>209816</v>
      </c>
      <c r="J611" s="158">
        <f t="shared" si="123"/>
        <v>1</v>
      </c>
      <c r="K611" s="193"/>
    </row>
    <row r="612" spans="1:11" ht="105">
      <c r="A612" s="8" t="s">
        <v>891</v>
      </c>
      <c r="B612" s="10" t="s">
        <v>1414</v>
      </c>
      <c r="C612" s="11" t="s">
        <v>836</v>
      </c>
      <c r="D612" s="11" t="s">
        <v>146</v>
      </c>
      <c r="E612" s="11" t="s">
        <v>1413</v>
      </c>
      <c r="F612" s="8"/>
      <c r="G612" s="9">
        <f aca="true" t="shared" si="129" ref="G612:I613">G613</f>
        <v>0</v>
      </c>
      <c r="H612" s="9">
        <f t="shared" si="129"/>
        <v>2732000</v>
      </c>
      <c r="I612" s="9">
        <f t="shared" si="129"/>
        <v>2732000</v>
      </c>
      <c r="J612" s="158">
        <f>I612/H612</f>
        <v>1</v>
      </c>
      <c r="K612" s="193"/>
    </row>
    <row r="613" spans="1:11" ht="12.75">
      <c r="A613" s="8" t="s">
        <v>892</v>
      </c>
      <c r="B613" s="10" t="s">
        <v>382</v>
      </c>
      <c r="C613" s="11" t="s">
        <v>836</v>
      </c>
      <c r="D613" s="11" t="s">
        <v>146</v>
      </c>
      <c r="E613" s="11" t="s">
        <v>1413</v>
      </c>
      <c r="F613" s="8" t="s">
        <v>736</v>
      </c>
      <c r="G613" s="9">
        <f t="shared" si="129"/>
        <v>0</v>
      </c>
      <c r="H613" s="9">
        <f t="shared" si="129"/>
        <v>2732000</v>
      </c>
      <c r="I613" s="9">
        <f t="shared" si="129"/>
        <v>2732000</v>
      </c>
      <c r="J613" s="158">
        <f>I613/H613</f>
        <v>1</v>
      </c>
      <c r="K613" s="193"/>
    </row>
    <row r="614" spans="1:12" ht="12.75">
      <c r="A614" s="8" t="s">
        <v>893</v>
      </c>
      <c r="B614" s="10" t="s">
        <v>1398</v>
      </c>
      <c r="C614" s="11" t="s">
        <v>836</v>
      </c>
      <c r="D614" s="11" t="s">
        <v>146</v>
      </c>
      <c r="E614" s="11" t="s">
        <v>1413</v>
      </c>
      <c r="F614" s="8" t="s">
        <v>338</v>
      </c>
      <c r="G614" s="9">
        <v>0</v>
      </c>
      <c r="H614" s="9">
        <v>2732000</v>
      </c>
      <c r="I614" s="9">
        <v>2732000</v>
      </c>
      <c r="J614" s="158">
        <f>I614/H614</f>
        <v>1</v>
      </c>
      <c r="K614" s="193"/>
      <c r="L614" s="189"/>
    </row>
    <row r="615" spans="1:11" s="150" customFormat="1" ht="12.75">
      <c r="A615" s="65" t="s">
        <v>894</v>
      </c>
      <c r="B615" s="79" t="s">
        <v>169</v>
      </c>
      <c r="C615" s="14"/>
      <c r="D615" s="14"/>
      <c r="E615" s="157"/>
      <c r="F615" s="157"/>
      <c r="G615" s="12">
        <f>G38+G228+G351+G500+G10</f>
        <v>682763150</v>
      </c>
      <c r="H615" s="12">
        <f>H38+H228+H351+H500+H10</f>
        <v>802893468.78</v>
      </c>
      <c r="I615" s="12">
        <f>I38+I228+I351+I500+I10</f>
        <v>796969234.33</v>
      </c>
      <c r="J615" s="159">
        <f t="shared" si="123"/>
        <v>0.9926213941446033</v>
      </c>
      <c r="K615" s="190"/>
    </row>
  </sheetData>
  <sheetProtection/>
  <autoFilter ref="A8:L617"/>
  <mergeCells count="1">
    <mergeCell ref="A6:I6"/>
  </mergeCells>
  <printOptions/>
  <pageMargins left="0.7874015748031497" right="0.3937007874015748" top="0.1968503937007874" bottom="0.1968503937007874" header="0.5118110236220472" footer="0.5118110236220472"/>
  <pageSetup fitToHeight="1000" fitToWidth="1" horizontalDpi="600" verticalDpi="600" orientation="landscape" paperSize="9" scale="92" r:id="rId1"/>
  <rowBreaks count="4" manualBreakCount="4">
    <brk id="270" max="255" man="1"/>
    <brk id="320" max="255" man="1"/>
    <brk id="486" max="255" man="1"/>
    <brk id="530"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I847"/>
  <sheetViews>
    <sheetView view="pageBreakPreview" zoomScaleNormal="75" zoomScaleSheetLayoutView="100" zoomScalePageLayoutView="0" workbookViewId="0" topLeftCell="A1">
      <selection activeCell="A10" sqref="A10:I822"/>
    </sheetView>
  </sheetViews>
  <sheetFormatPr defaultColWidth="9.140625" defaultRowHeight="15"/>
  <cols>
    <col min="1" max="1" width="7.140625" style="82" customWidth="1"/>
    <col min="2" max="2" width="53.140625" style="83" customWidth="1"/>
    <col min="3" max="3" width="15.28125" style="84" customWidth="1"/>
    <col min="4" max="4" width="9.7109375" style="84" customWidth="1"/>
    <col min="5" max="5" width="9.140625" style="84" customWidth="1"/>
    <col min="6" max="8" width="15.00390625" style="84" customWidth="1"/>
    <col min="9" max="9" width="9.140625" style="6" customWidth="1"/>
    <col min="10" max="16384" width="9.140625" style="161" customWidth="1"/>
  </cols>
  <sheetData>
    <row r="1" ht="15" customHeight="1">
      <c r="I1" s="129" t="s">
        <v>667</v>
      </c>
    </row>
    <row r="2" ht="15" customHeight="1">
      <c r="I2" s="128" t="s">
        <v>1170</v>
      </c>
    </row>
    <row r="3" ht="15" customHeight="1">
      <c r="I3" s="128" t="s">
        <v>332</v>
      </c>
    </row>
    <row r="4" spans="2:9" ht="15" customHeight="1">
      <c r="B4" s="85"/>
      <c r="I4" s="128" t="s">
        <v>1797</v>
      </c>
    </row>
    <row r="5" ht="12.75">
      <c r="B5" s="85"/>
    </row>
    <row r="6" spans="3:8" ht="12.75">
      <c r="C6" s="53"/>
      <c r="D6" s="53"/>
      <c r="E6" s="53"/>
      <c r="F6" s="53"/>
      <c r="G6" s="53"/>
      <c r="H6" s="53"/>
    </row>
    <row r="7" spans="1:9" ht="43.5" customHeight="1">
      <c r="A7" s="343" t="s">
        <v>1802</v>
      </c>
      <c r="B7" s="343"/>
      <c r="C7" s="343"/>
      <c r="D7" s="343"/>
      <c r="E7" s="343"/>
      <c r="F7" s="343"/>
      <c r="G7" s="343"/>
      <c r="H7" s="343"/>
      <c r="I7" s="343"/>
    </row>
    <row r="8" spans="1:8" ht="12.75">
      <c r="A8" s="64"/>
      <c r="B8" s="86"/>
      <c r="C8" s="86"/>
      <c r="D8" s="86"/>
      <c r="E8" s="86"/>
      <c r="F8" s="87"/>
      <c r="G8" s="87"/>
      <c r="H8" s="87"/>
    </row>
    <row r="9" ht="12.75">
      <c r="I9" s="6" t="s">
        <v>1732</v>
      </c>
    </row>
    <row r="10" spans="1:9" ht="60" customHeight="1">
      <c r="A10" s="88" t="s">
        <v>741</v>
      </c>
      <c r="B10" s="88" t="s">
        <v>669</v>
      </c>
      <c r="C10" s="89" t="s">
        <v>670</v>
      </c>
      <c r="D10" s="89" t="s">
        <v>671</v>
      </c>
      <c r="E10" s="89" t="s">
        <v>672</v>
      </c>
      <c r="F10" s="26" t="s">
        <v>1749</v>
      </c>
      <c r="G10" s="26" t="s">
        <v>1750</v>
      </c>
      <c r="H10" s="26" t="s">
        <v>1592</v>
      </c>
      <c r="I10" s="25" t="s">
        <v>1751</v>
      </c>
    </row>
    <row r="11" spans="1:9" ht="12.75">
      <c r="A11" s="11"/>
      <c r="B11" s="89" t="s">
        <v>742</v>
      </c>
      <c r="C11" s="89" t="s">
        <v>745</v>
      </c>
      <c r="D11" s="89" t="s">
        <v>747</v>
      </c>
      <c r="E11" s="89" t="s">
        <v>485</v>
      </c>
      <c r="F11" s="89" t="s">
        <v>486</v>
      </c>
      <c r="G11" s="89" t="s">
        <v>487</v>
      </c>
      <c r="H11" s="89" t="s">
        <v>488</v>
      </c>
      <c r="I11" s="4">
        <v>8</v>
      </c>
    </row>
    <row r="12" spans="1:9" s="162" customFormat="1" ht="26.25">
      <c r="A12" s="11" t="s">
        <v>742</v>
      </c>
      <c r="B12" s="77" t="s">
        <v>19</v>
      </c>
      <c r="C12" s="14" t="s">
        <v>93</v>
      </c>
      <c r="D12" s="14" t="s">
        <v>673</v>
      </c>
      <c r="E12" s="14" t="s">
        <v>673</v>
      </c>
      <c r="F12" s="90">
        <f>F13+F43+F116+F136+F167</f>
        <v>382454716</v>
      </c>
      <c r="G12" s="90">
        <f>G13+G43+G116+G136+G167</f>
        <v>423247312.3299999</v>
      </c>
      <c r="H12" s="90">
        <f>H13+H43+H116+H136+H167</f>
        <v>422416511.78999996</v>
      </c>
      <c r="I12" s="159">
        <f>H12/G12</f>
        <v>0.998037080175592</v>
      </c>
    </row>
    <row r="13" spans="1:9" s="162" customFormat="1" ht="12.75">
      <c r="A13" s="11" t="s">
        <v>745</v>
      </c>
      <c r="B13" s="91" t="s">
        <v>37</v>
      </c>
      <c r="C13" s="14" t="s">
        <v>108</v>
      </c>
      <c r="D13" s="14" t="s">
        <v>673</v>
      </c>
      <c r="E13" s="14" t="s">
        <v>673</v>
      </c>
      <c r="F13" s="90">
        <f>F19+F24+F33+F38+F14</f>
        <v>96646200</v>
      </c>
      <c r="G13" s="90">
        <f>G19+G24+G33+G38+G14</f>
        <v>98681400</v>
      </c>
      <c r="H13" s="90">
        <f>H19+H24+H33+H38+H14</f>
        <v>98681400</v>
      </c>
      <c r="I13" s="159">
        <f aca="true" t="shared" si="0" ref="I13:I66">H13/G13</f>
        <v>1</v>
      </c>
    </row>
    <row r="14" spans="1:9" ht="158.25">
      <c r="A14" s="11" t="s">
        <v>747</v>
      </c>
      <c r="B14" s="10" t="s">
        <v>608</v>
      </c>
      <c r="C14" s="8" t="s">
        <v>609</v>
      </c>
      <c r="D14" s="8"/>
      <c r="E14" s="11"/>
      <c r="F14" s="92">
        <f aca="true" t="shared" si="1" ref="F14:H17">F15</f>
        <v>23240000</v>
      </c>
      <c r="G14" s="92">
        <f t="shared" si="1"/>
        <v>24037810</v>
      </c>
      <c r="H14" s="92">
        <f t="shared" si="1"/>
        <v>24037810</v>
      </c>
      <c r="I14" s="158">
        <f t="shared" si="0"/>
        <v>1</v>
      </c>
    </row>
    <row r="15" spans="1:9" ht="26.25">
      <c r="A15" s="11" t="s">
        <v>485</v>
      </c>
      <c r="B15" s="10" t="s">
        <v>347</v>
      </c>
      <c r="C15" s="8" t="s">
        <v>609</v>
      </c>
      <c r="D15" s="8" t="s">
        <v>660</v>
      </c>
      <c r="E15" s="11" t="s">
        <v>673</v>
      </c>
      <c r="F15" s="92">
        <f t="shared" si="1"/>
        <v>23240000</v>
      </c>
      <c r="G15" s="92">
        <f t="shared" si="1"/>
        <v>24037810</v>
      </c>
      <c r="H15" s="92">
        <f t="shared" si="1"/>
        <v>24037810</v>
      </c>
      <c r="I15" s="158">
        <f t="shared" si="0"/>
        <v>1</v>
      </c>
    </row>
    <row r="16" spans="1:9" ht="12.75">
      <c r="A16" s="11" t="s">
        <v>486</v>
      </c>
      <c r="B16" s="10" t="s">
        <v>348</v>
      </c>
      <c r="C16" s="8" t="s">
        <v>609</v>
      </c>
      <c r="D16" s="8" t="s">
        <v>661</v>
      </c>
      <c r="E16" s="11" t="s">
        <v>673</v>
      </c>
      <c r="F16" s="92">
        <f t="shared" si="1"/>
        <v>23240000</v>
      </c>
      <c r="G16" s="92">
        <f t="shared" si="1"/>
        <v>24037810</v>
      </c>
      <c r="H16" s="92">
        <f t="shared" si="1"/>
        <v>24037810</v>
      </c>
      <c r="I16" s="158">
        <f t="shared" si="0"/>
        <v>1</v>
      </c>
    </row>
    <row r="17" spans="1:9" ht="12.75">
      <c r="A17" s="11" t="s">
        <v>487</v>
      </c>
      <c r="B17" s="68" t="s">
        <v>484</v>
      </c>
      <c r="C17" s="8" t="s">
        <v>609</v>
      </c>
      <c r="D17" s="11" t="s">
        <v>661</v>
      </c>
      <c r="E17" s="11" t="s">
        <v>13</v>
      </c>
      <c r="F17" s="92">
        <f>F18</f>
        <v>23240000</v>
      </c>
      <c r="G17" s="92">
        <f t="shared" si="1"/>
        <v>24037810</v>
      </c>
      <c r="H17" s="92">
        <f t="shared" si="1"/>
        <v>24037810</v>
      </c>
      <c r="I17" s="158">
        <f t="shared" si="0"/>
        <v>1</v>
      </c>
    </row>
    <row r="18" spans="1:9" ht="12.75">
      <c r="A18" s="11" t="s">
        <v>488</v>
      </c>
      <c r="B18" s="31" t="s">
        <v>349</v>
      </c>
      <c r="C18" s="8" t="s">
        <v>609</v>
      </c>
      <c r="D18" s="11" t="s">
        <v>661</v>
      </c>
      <c r="E18" s="11" t="s">
        <v>303</v>
      </c>
      <c r="F18" s="9">
        <f>'№5 вед '!G358</f>
        <v>23240000</v>
      </c>
      <c r="G18" s="9">
        <f>'№5 вед '!H358</f>
        <v>24037810</v>
      </c>
      <c r="H18" s="9">
        <f>'№5 вед '!I358</f>
        <v>24037810</v>
      </c>
      <c r="I18" s="158">
        <f t="shared" si="0"/>
        <v>1</v>
      </c>
    </row>
    <row r="19" spans="1:9" s="162" customFormat="1" ht="118.5">
      <c r="A19" s="11" t="s">
        <v>489</v>
      </c>
      <c r="B19" s="80" t="s">
        <v>654</v>
      </c>
      <c r="C19" s="8" t="s">
        <v>125</v>
      </c>
      <c r="D19" s="11" t="s">
        <v>673</v>
      </c>
      <c r="E19" s="11" t="s">
        <v>673</v>
      </c>
      <c r="F19" s="92">
        <f aca="true" t="shared" si="2" ref="F19:H22">F20</f>
        <v>156000</v>
      </c>
      <c r="G19" s="92">
        <f t="shared" si="2"/>
        <v>156000</v>
      </c>
      <c r="H19" s="92">
        <f t="shared" si="2"/>
        <v>156000</v>
      </c>
      <c r="I19" s="158">
        <f t="shared" si="0"/>
        <v>1</v>
      </c>
    </row>
    <row r="20" spans="1:9" s="162" customFormat="1" ht="26.25">
      <c r="A20" s="11" t="s">
        <v>490</v>
      </c>
      <c r="B20" s="10" t="s">
        <v>347</v>
      </c>
      <c r="C20" s="8" t="s">
        <v>125</v>
      </c>
      <c r="D20" s="11" t="s">
        <v>660</v>
      </c>
      <c r="E20" s="11" t="s">
        <v>673</v>
      </c>
      <c r="F20" s="92">
        <f t="shared" si="2"/>
        <v>156000</v>
      </c>
      <c r="G20" s="92">
        <f t="shared" si="2"/>
        <v>156000</v>
      </c>
      <c r="H20" s="92">
        <f t="shared" si="2"/>
        <v>156000</v>
      </c>
      <c r="I20" s="158">
        <f t="shared" si="0"/>
        <v>1</v>
      </c>
    </row>
    <row r="21" spans="1:9" s="162" customFormat="1" ht="12.75">
      <c r="A21" s="11" t="s">
        <v>491</v>
      </c>
      <c r="B21" s="10" t="s">
        <v>348</v>
      </c>
      <c r="C21" s="8" t="s">
        <v>125</v>
      </c>
      <c r="D21" s="11" t="s">
        <v>661</v>
      </c>
      <c r="E21" s="11" t="s">
        <v>673</v>
      </c>
      <c r="F21" s="92">
        <f t="shared" si="2"/>
        <v>156000</v>
      </c>
      <c r="G21" s="92">
        <f t="shared" si="2"/>
        <v>156000</v>
      </c>
      <c r="H21" s="92">
        <f t="shared" si="2"/>
        <v>156000</v>
      </c>
      <c r="I21" s="158">
        <f t="shared" si="0"/>
        <v>1</v>
      </c>
    </row>
    <row r="22" spans="1:9" s="162" customFormat="1" ht="12.75">
      <c r="A22" s="11" t="s">
        <v>492</v>
      </c>
      <c r="B22" s="10" t="s">
        <v>327</v>
      </c>
      <c r="C22" s="8" t="s">
        <v>125</v>
      </c>
      <c r="D22" s="11" t="s">
        <v>661</v>
      </c>
      <c r="E22" s="11" t="s">
        <v>16</v>
      </c>
      <c r="F22" s="92">
        <f t="shared" si="2"/>
        <v>156000</v>
      </c>
      <c r="G22" s="92">
        <f t="shared" si="2"/>
        <v>156000</v>
      </c>
      <c r="H22" s="92">
        <f t="shared" si="2"/>
        <v>156000</v>
      </c>
      <c r="I22" s="158">
        <f t="shared" si="0"/>
        <v>1</v>
      </c>
    </row>
    <row r="23" spans="1:9" s="162" customFormat="1" ht="12.75">
      <c r="A23" s="11" t="s">
        <v>493</v>
      </c>
      <c r="B23" s="10" t="s">
        <v>674</v>
      </c>
      <c r="C23" s="8" t="s">
        <v>125</v>
      </c>
      <c r="D23" s="11" t="s">
        <v>661</v>
      </c>
      <c r="E23" s="11" t="s">
        <v>309</v>
      </c>
      <c r="F23" s="9">
        <f>'№5 вед '!G480</f>
        <v>156000</v>
      </c>
      <c r="G23" s="9">
        <f>'№5 вед '!H480</f>
        <v>156000</v>
      </c>
      <c r="H23" s="9">
        <f>'№5 вед '!I480</f>
        <v>156000</v>
      </c>
      <c r="I23" s="158">
        <f t="shared" si="0"/>
        <v>1</v>
      </c>
    </row>
    <row r="24" spans="1:9" s="162" customFormat="1" ht="78.75">
      <c r="A24" s="11" t="s">
        <v>314</v>
      </c>
      <c r="B24" s="10" t="s">
        <v>655</v>
      </c>
      <c r="C24" s="70" t="s">
        <v>127</v>
      </c>
      <c r="D24" s="11" t="s">
        <v>673</v>
      </c>
      <c r="E24" s="11" t="s">
        <v>673</v>
      </c>
      <c r="F24" s="92">
        <f>F29+F25</f>
        <v>1852400</v>
      </c>
      <c r="G24" s="92">
        <f>G29+G25</f>
        <v>1052400</v>
      </c>
      <c r="H24" s="92">
        <f>H29+H25</f>
        <v>1052400</v>
      </c>
      <c r="I24" s="158">
        <f t="shared" si="0"/>
        <v>1</v>
      </c>
    </row>
    <row r="25" spans="1:9" s="162" customFormat="1" ht="26.25">
      <c r="A25" s="11" t="s">
        <v>494</v>
      </c>
      <c r="B25" s="10" t="s">
        <v>1804</v>
      </c>
      <c r="C25" s="70" t="s">
        <v>127</v>
      </c>
      <c r="D25" s="11" t="s">
        <v>147</v>
      </c>
      <c r="E25" s="11"/>
      <c r="F25" s="92">
        <f aca="true" t="shared" si="3" ref="F25:H27">F26</f>
        <v>37048</v>
      </c>
      <c r="G25" s="92">
        <f t="shared" si="3"/>
        <v>13505.67</v>
      </c>
      <c r="H25" s="92">
        <f t="shared" si="3"/>
        <v>13505.67</v>
      </c>
      <c r="I25" s="158">
        <f t="shared" si="0"/>
        <v>1</v>
      </c>
    </row>
    <row r="26" spans="1:9" s="162" customFormat="1" ht="26.25">
      <c r="A26" s="11" t="s">
        <v>495</v>
      </c>
      <c r="B26" s="10" t="s">
        <v>410</v>
      </c>
      <c r="C26" s="70" t="s">
        <v>127</v>
      </c>
      <c r="D26" s="11" t="s">
        <v>749</v>
      </c>
      <c r="E26" s="11"/>
      <c r="F26" s="92">
        <f t="shared" si="3"/>
        <v>37048</v>
      </c>
      <c r="G26" s="92">
        <f t="shared" si="3"/>
        <v>13505.67</v>
      </c>
      <c r="H26" s="92">
        <f t="shared" si="3"/>
        <v>13505.67</v>
      </c>
      <c r="I26" s="158">
        <f t="shared" si="0"/>
        <v>1</v>
      </c>
    </row>
    <row r="27" spans="1:9" s="162" customFormat="1" ht="12.75">
      <c r="A27" s="11" t="s">
        <v>496</v>
      </c>
      <c r="B27" s="10" t="s">
        <v>327</v>
      </c>
      <c r="C27" s="70" t="s">
        <v>127</v>
      </c>
      <c r="D27" s="11" t="s">
        <v>749</v>
      </c>
      <c r="E27" s="11" t="s">
        <v>16</v>
      </c>
      <c r="F27" s="92">
        <f t="shared" si="3"/>
        <v>37048</v>
      </c>
      <c r="G27" s="92">
        <f t="shared" si="3"/>
        <v>13505.67</v>
      </c>
      <c r="H27" s="92">
        <f t="shared" si="3"/>
        <v>13505.67</v>
      </c>
      <c r="I27" s="158">
        <f t="shared" si="0"/>
        <v>1</v>
      </c>
    </row>
    <row r="28" spans="1:9" s="162" customFormat="1" ht="12.75">
      <c r="A28" s="11" t="s">
        <v>497</v>
      </c>
      <c r="B28" s="7" t="s">
        <v>385</v>
      </c>
      <c r="C28" s="70" t="s">
        <v>127</v>
      </c>
      <c r="D28" s="11" t="s">
        <v>749</v>
      </c>
      <c r="E28" s="11" t="s">
        <v>7</v>
      </c>
      <c r="F28" s="9">
        <f>'№5 вед '!G497</f>
        <v>37048</v>
      </c>
      <c r="G28" s="9">
        <f>'№5 вед '!H497</f>
        <v>13505.67</v>
      </c>
      <c r="H28" s="9">
        <f>'№5 вед '!I497</f>
        <v>13505.67</v>
      </c>
      <c r="I28" s="158">
        <f t="shared" si="0"/>
        <v>1</v>
      </c>
    </row>
    <row r="29" spans="1:9" s="162" customFormat="1" ht="12.75">
      <c r="A29" s="11" t="s">
        <v>498</v>
      </c>
      <c r="B29" s="10" t="s">
        <v>38</v>
      </c>
      <c r="C29" s="70" t="s">
        <v>127</v>
      </c>
      <c r="D29" s="11" t="s">
        <v>160</v>
      </c>
      <c r="E29" s="11" t="s">
        <v>673</v>
      </c>
      <c r="F29" s="92">
        <f aca="true" t="shared" si="4" ref="F29:H31">F30</f>
        <v>1815352</v>
      </c>
      <c r="G29" s="92">
        <f t="shared" si="4"/>
        <v>1038894.33</v>
      </c>
      <c r="H29" s="92">
        <f t="shared" si="4"/>
        <v>1038894.33</v>
      </c>
      <c r="I29" s="158">
        <f t="shared" si="0"/>
        <v>1</v>
      </c>
    </row>
    <row r="30" spans="1:9" s="162" customFormat="1" ht="26.25">
      <c r="A30" s="11" t="s">
        <v>512</v>
      </c>
      <c r="B30" s="10" t="s">
        <v>346</v>
      </c>
      <c r="C30" s="70" t="s">
        <v>127</v>
      </c>
      <c r="D30" s="11" t="s">
        <v>161</v>
      </c>
      <c r="E30" s="11" t="s">
        <v>673</v>
      </c>
      <c r="F30" s="92">
        <f t="shared" si="4"/>
        <v>1815352</v>
      </c>
      <c r="G30" s="92">
        <f t="shared" si="4"/>
        <v>1038894.33</v>
      </c>
      <c r="H30" s="92">
        <f t="shared" si="4"/>
        <v>1038894.33</v>
      </c>
      <c r="I30" s="158">
        <f t="shared" si="0"/>
        <v>1</v>
      </c>
    </row>
    <row r="31" spans="1:9" s="162" customFormat="1" ht="12.75">
      <c r="A31" s="11" t="s">
        <v>513</v>
      </c>
      <c r="B31" s="10" t="s">
        <v>327</v>
      </c>
      <c r="C31" s="70" t="s">
        <v>127</v>
      </c>
      <c r="D31" s="11" t="s">
        <v>161</v>
      </c>
      <c r="E31" s="11" t="s">
        <v>16</v>
      </c>
      <c r="F31" s="92">
        <f t="shared" si="4"/>
        <v>1815352</v>
      </c>
      <c r="G31" s="92">
        <f t="shared" si="4"/>
        <v>1038894.33</v>
      </c>
      <c r="H31" s="92">
        <f t="shared" si="4"/>
        <v>1038894.33</v>
      </c>
      <c r="I31" s="158">
        <f t="shared" si="0"/>
        <v>1</v>
      </c>
    </row>
    <row r="32" spans="1:9" s="162" customFormat="1" ht="12.75">
      <c r="A32" s="11" t="s">
        <v>514</v>
      </c>
      <c r="B32" s="7" t="s">
        <v>385</v>
      </c>
      <c r="C32" s="70" t="s">
        <v>127</v>
      </c>
      <c r="D32" s="11" t="s">
        <v>161</v>
      </c>
      <c r="E32" s="11" t="s">
        <v>7</v>
      </c>
      <c r="F32" s="9">
        <f>'№5 вед '!G499</f>
        <v>1815352</v>
      </c>
      <c r="G32" s="9">
        <f>'№5 вед '!H499</f>
        <v>1038894.33</v>
      </c>
      <c r="H32" s="9">
        <f>'№5 вед '!I499</f>
        <v>1038894.33</v>
      </c>
      <c r="I32" s="158">
        <f t="shared" si="0"/>
        <v>1</v>
      </c>
    </row>
    <row r="33" spans="1:9" ht="158.25">
      <c r="A33" s="11" t="s">
        <v>315</v>
      </c>
      <c r="B33" s="10" t="s">
        <v>607</v>
      </c>
      <c r="C33" s="70" t="s">
        <v>109</v>
      </c>
      <c r="D33" s="11" t="s">
        <v>673</v>
      </c>
      <c r="E33" s="11" t="s">
        <v>673</v>
      </c>
      <c r="F33" s="92">
        <f aca="true" t="shared" si="5" ref="F33:H35">F34</f>
        <v>27587600</v>
      </c>
      <c r="G33" s="92">
        <f t="shared" si="5"/>
        <v>27924990</v>
      </c>
      <c r="H33" s="92">
        <f t="shared" si="5"/>
        <v>27924990</v>
      </c>
      <c r="I33" s="158">
        <f t="shared" si="0"/>
        <v>1</v>
      </c>
    </row>
    <row r="34" spans="1:9" ht="26.25">
      <c r="A34" s="11" t="s">
        <v>517</v>
      </c>
      <c r="B34" s="10" t="s">
        <v>347</v>
      </c>
      <c r="C34" s="70" t="s">
        <v>109</v>
      </c>
      <c r="D34" s="70" t="s">
        <v>660</v>
      </c>
      <c r="E34" s="11" t="s">
        <v>673</v>
      </c>
      <c r="F34" s="92">
        <f t="shared" si="5"/>
        <v>27587600</v>
      </c>
      <c r="G34" s="92">
        <f t="shared" si="5"/>
        <v>27924990</v>
      </c>
      <c r="H34" s="92">
        <f t="shared" si="5"/>
        <v>27924990</v>
      </c>
      <c r="I34" s="158">
        <f t="shared" si="0"/>
        <v>1</v>
      </c>
    </row>
    <row r="35" spans="1:9" ht="12.75">
      <c r="A35" s="11" t="s">
        <v>830</v>
      </c>
      <c r="B35" s="10" t="s">
        <v>348</v>
      </c>
      <c r="C35" s="70" t="s">
        <v>109</v>
      </c>
      <c r="D35" s="11" t="s">
        <v>661</v>
      </c>
      <c r="E35" s="11" t="s">
        <v>673</v>
      </c>
      <c r="F35" s="92">
        <f t="shared" si="5"/>
        <v>27587600</v>
      </c>
      <c r="G35" s="92">
        <f t="shared" si="5"/>
        <v>27924990</v>
      </c>
      <c r="H35" s="92">
        <f t="shared" si="5"/>
        <v>27924990</v>
      </c>
      <c r="I35" s="158">
        <f t="shared" si="0"/>
        <v>1</v>
      </c>
    </row>
    <row r="36" spans="1:9" ht="12.75">
      <c r="A36" s="11" t="s">
        <v>831</v>
      </c>
      <c r="B36" s="68" t="s">
        <v>484</v>
      </c>
      <c r="C36" s="70" t="s">
        <v>109</v>
      </c>
      <c r="D36" s="11" t="s">
        <v>661</v>
      </c>
      <c r="E36" s="11" t="s">
        <v>13</v>
      </c>
      <c r="F36" s="92">
        <f>F37</f>
        <v>27587600</v>
      </c>
      <c r="G36" s="92">
        <f>G37</f>
        <v>27924990</v>
      </c>
      <c r="H36" s="92">
        <f>H37</f>
        <v>27924990</v>
      </c>
      <c r="I36" s="158">
        <f t="shared" si="0"/>
        <v>1</v>
      </c>
    </row>
    <row r="37" spans="1:9" ht="12.75">
      <c r="A37" s="11" t="s">
        <v>832</v>
      </c>
      <c r="B37" s="31" t="s">
        <v>349</v>
      </c>
      <c r="C37" s="70" t="s">
        <v>109</v>
      </c>
      <c r="D37" s="11" t="s">
        <v>661</v>
      </c>
      <c r="E37" s="11" t="s">
        <v>303</v>
      </c>
      <c r="F37" s="9">
        <f>'№5 вед '!G361</f>
        <v>27587600</v>
      </c>
      <c r="G37" s="9">
        <f>'№5 вед '!H361</f>
        <v>27924990</v>
      </c>
      <c r="H37" s="9">
        <f>'№5 вед '!I361</f>
        <v>27924990</v>
      </c>
      <c r="I37" s="158">
        <f t="shared" si="0"/>
        <v>1</v>
      </c>
    </row>
    <row r="38" spans="1:9" ht="52.5">
      <c r="A38" s="11" t="s">
        <v>755</v>
      </c>
      <c r="B38" s="10" t="s">
        <v>591</v>
      </c>
      <c r="C38" s="8" t="s">
        <v>110</v>
      </c>
      <c r="D38" s="11" t="s">
        <v>673</v>
      </c>
      <c r="E38" s="11" t="s">
        <v>673</v>
      </c>
      <c r="F38" s="92">
        <f aca="true" t="shared" si="6" ref="F38:H41">F39</f>
        <v>43810200</v>
      </c>
      <c r="G38" s="92">
        <f t="shared" si="6"/>
        <v>45510200</v>
      </c>
      <c r="H38" s="92">
        <f t="shared" si="6"/>
        <v>45510200</v>
      </c>
      <c r="I38" s="158">
        <f t="shared" si="0"/>
        <v>1</v>
      </c>
    </row>
    <row r="39" spans="1:9" ht="26.25">
      <c r="A39" s="11" t="s">
        <v>627</v>
      </c>
      <c r="B39" s="10" t="s">
        <v>347</v>
      </c>
      <c r="C39" s="8" t="s">
        <v>110</v>
      </c>
      <c r="D39" s="11" t="s">
        <v>660</v>
      </c>
      <c r="E39" s="11" t="s">
        <v>673</v>
      </c>
      <c r="F39" s="92">
        <f t="shared" si="6"/>
        <v>43810200</v>
      </c>
      <c r="G39" s="92">
        <f t="shared" si="6"/>
        <v>45510200</v>
      </c>
      <c r="H39" s="92">
        <f t="shared" si="6"/>
        <v>45510200</v>
      </c>
      <c r="I39" s="158">
        <f t="shared" si="0"/>
        <v>1</v>
      </c>
    </row>
    <row r="40" spans="1:9" ht="12.75">
      <c r="A40" s="11" t="s">
        <v>316</v>
      </c>
      <c r="B40" s="10" t="s">
        <v>348</v>
      </c>
      <c r="C40" s="8" t="s">
        <v>110</v>
      </c>
      <c r="D40" s="11" t="s">
        <v>661</v>
      </c>
      <c r="E40" s="11" t="s">
        <v>673</v>
      </c>
      <c r="F40" s="92">
        <f t="shared" si="6"/>
        <v>43810200</v>
      </c>
      <c r="G40" s="92">
        <f t="shared" si="6"/>
        <v>45510200</v>
      </c>
      <c r="H40" s="92">
        <f t="shared" si="6"/>
        <v>45510200</v>
      </c>
      <c r="I40" s="158">
        <f t="shared" si="0"/>
        <v>1</v>
      </c>
    </row>
    <row r="41" spans="1:9" ht="12.75">
      <c r="A41" s="11" t="s">
        <v>317</v>
      </c>
      <c r="B41" s="68" t="s">
        <v>484</v>
      </c>
      <c r="C41" s="8" t="s">
        <v>110</v>
      </c>
      <c r="D41" s="11" t="s">
        <v>661</v>
      </c>
      <c r="E41" s="11" t="s">
        <v>13</v>
      </c>
      <c r="F41" s="92">
        <f t="shared" si="6"/>
        <v>43810200</v>
      </c>
      <c r="G41" s="92">
        <f t="shared" si="6"/>
        <v>45510200</v>
      </c>
      <c r="H41" s="92">
        <f t="shared" si="6"/>
        <v>45510200</v>
      </c>
      <c r="I41" s="158">
        <f t="shared" si="0"/>
        <v>1</v>
      </c>
    </row>
    <row r="42" spans="1:9" ht="12.75">
      <c r="A42" s="11" t="s">
        <v>318</v>
      </c>
      <c r="B42" s="31" t="s">
        <v>349</v>
      </c>
      <c r="C42" s="8" t="s">
        <v>110</v>
      </c>
      <c r="D42" s="11" t="s">
        <v>661</v>
      </c>
      <c r="E42" s="11" t="s">
        <v>303</v>
      </c>
      <c r="F42" s="9">
        <f>'№5 вед '!G364</f>
        <v>43810200</v>
      </c>
      <c r="G42" s="9">
        <f>'№5 вед '!H364</f>
        <v>45510200</v>
      </c>
      <c r="H42" s="9">
        <f>'№5 вед '!I364</f>
        <v>45510200</v>
      </c>
      <c r="I42" s="158">
        <f t="shared" si="0"/>
        <v>1</v>
      </c>
    </row>
    <row r="43" spans="1:9" s="162" customFormat="1" ht="12.75">
      <c r="A43" s="11" t="s">
        <v>319</v>
      </c>
      <c r="B43" s="32" t="s">
        <v>576</v>
      </c>
      <c r="C43" s="14" t="s">
        <v>111</v>
      </c>
      <c r="D43" s="14" t="s">
        <v>673</v>
      </c>
      <c r="E43" s="14" t="s">
        <v>673</v>
      </c>
      <c r="F43" s="90">
        <f>F59+F64+F77+F82+F54+F44+F92+F49+F97+F102+F111+F87</f>
        <v>233444416</v>
      </c>
      <c r="G43" s="90">
        <f>G59+G64+G77+G82+G54+G44+G92+G49+G97+G102+G111+G87</f>
        <v>270721388.35999995</v>
      </c>
      <c r="H43" s="90">
        <f>H59+H64+H77+H82+H54+H44+H92+H49+H97+H102+H111+H87</f>
        <v>270220887.82</v>
      </c>
      <c r="I43" s="159">
        <f t="shared" si="0"/>
        <v>0.9981512338458667</v>
      </c>
    </row>
    <row r="44" spans="1:9" ht="92.25">
      <c r="A44" s="11" t="s">
        <v>320</v>
      </c>
      <c r="B44" s="10" t="s">
        <v>1783</v>
      </c>
      <c r="C44" s="8" t="s">
        <v>1781</v>
      </c>
      <c r="D44" s="11"/>
      <c r="E44" s="11"/>
      <c r="F44" s="92">
        <f aca="true" t="shared" si="7" ref="F44:H47">F45</f>
        <v>606061</v>
      </c>
      <c r="G44" s="92">
        <f t="shared" si="7"/>
        <v>1212122</v>
      </c>
      <c r="H44" s="92">
        <f t="shared" si="7"/>
        <v>1212122</v>
      </c>
      <c r="I44" s="158">
        <f t="shared" si="0"/>
        <v>1</v>
      </c>
    </row>
    <row r="45" spans="1:9" ht="26.25">
      <c r="A45" s="11" t="s">
        <v>400</v>
      </c>
      <c r="B45" s="10" t="s">
        <v>347</v>
      </c>
      <c r="C45" s="8" t="s">
        <v>1781</v>
      </c>
      <c r="D45" s="11" t="s">
        <v>660</v>
      </c>
      <c r="E45" s="11" t="s">
        <v>673</v>
      </c>
      <c r="F45" s="92">
        <f t="shared" si="7"/>
        <v>606061</v>
      </c>
      <c r="G45" s="92">
        <f t="shared" si="7"/>
        <v>1212122</v>
      </c>
      <c r="H45" s="92">
        <f t="shared" si="7"/>
        <v>1212122</v>
      </c>
      <c r="I45" s="158">
        <f t="shared" si="0"/>
        <v>1</v>
      </c>
    </row>
    <row r="46" spans="1:9" ht="12.75">
      <c r="A46" s="11" t="s">
        <v>321</v>
      </c>
      <c r="B46" s="10" t="s">
        <v>348</v>
      </c>
      <c r="C46" s="8" t="s">
        <v>1781</v>
      </c>
      <c r="D46" s="11" t="s">
        <v>661</v>
      </c>
      <c r="E46" s="11"/>
      <c r="F46" s="92">
        <f t="shared" si="7"/>
        <v>606061</v>
      </c>
      <c r="G46" s="92">
        <f t="shared" si="7"/>
        <v>1212122</v>
      </c>
      <c r="H46" s="92">
        <f t="shared" si="7"/>
        <v>1212122</v>
      </c>
      <c r="I46" s="158">
        <f t="shared" si="0"/>
        <v>1</v>
      </c>
    </row>
    <row r="47" spans="1:9" ht="12.75">
      <c r="A47" s="11" t="s">
        <v>322</v>
      </c>
      <c r="B47" s="68" t="s">
        <v>484</v>
      </c>
      <c r="C47" s="8" t="s">
        <v>1781</v>
      </c>
      <c r="D47" s="11" t="s">
        <v>661</v>
      </c>
      <c r="E47" s="11" t="s">
        <v>13</v>
      </c>
      <c r="F47" s="92">
        <f t="shared" si="7"/>
        <v>606061</v>
      </c>
      <c r="G47" s="92">
        <f t="shared" si="7"/>
        <v>1212122</v>
      </c>
      <c r="H47" s="92">
        <f t="shared" si="7"/>
        <v>1212122</v>
      </c>
      <c r="I47" s="158">
        <f t="shared" si="0"/>
        <v>1</v>
      </c>
    </row>
    <row r="48" spans="1:9" ht="12.75">
      <c r="A48" s="11" t="s">
        <v>323</v>
      </c>
      <c r="B48" s="10" t="s">
        <v>325</v>
      </c>
      <c r="C48" s="8" t="s">
        <v>1781</v>
      </c>
      <c r="D48" s="11" t="s">
        <v>661</v>
      </c>
      <c r="E48" s="11" t="s">
        <v>304</v>
      </c>
      <c r="F48" s="9">
        <f>'№5 вед '!G370</f>
        <v>606061</v>
      </c>
      <c r="G48" s="9">
        <f>'№5 вед '!H370</f>
        <v>1212122</v>
      </c>
      <c r="H48" s="9">
        <f>'№5 вед '!I370</f>
        <v>1212122</v>
      </c>
      <c r="I48" s="158">
        <f t="shared" si="0"/>
        <v>1</v>
      </c>
    </row>
    <row r="49" spans="1:9" ht="78.75">
      <c r="A49" s="11" t="s">
        <v>324</v>
      </c>
      <c r="B49" s="10" t="s">
        <v>1391</v>
      </c>
      <c r="C49" s="8" t="s">
        <v>1392</v>
      </c>
      <c r="D49" s="8"/>
      <c r="E49" s="11"/>
      <c r="F49" s="9">
        <f aca="true" t="shared" si="8" ref="F49:H52">F50</f>
        <v>0</v>
      </c>
      <c r="G49" s="9">
        <f t="shared" si="8"/>
        <v>14739700</v>
      </c>
      <c r="H49" s="9">
        <f t="shared" si="8"/>
        <v>14739700</v>
      </c>
      <c r="I49" s="158">
        <f t="shared" si="0"/>
        <v>1</v>
      </c>
    </row>
    <row r="50" spans="1:9" ht="26.25">
      <c r="A50" s="11" t="s">
        <v>401</v>
      </c>
      <c r="B50" s="10" t="s">
        <v>347</v>
      </c>
      <c r="C50" s="8" t="s">
        <v>1392</v>
      </c>
      <c r="D50" s="8" t="s">
        <v>660</v>
      </c>
      <c r="E50" s="11"/>
      <c r="F50" s="9">
        <f t="shared" si="8"/>
        <v>0</v>
      </c>
      <c r="G50" s="9">
        <f t="shared" si="8"/>
        <v>14739700</v>
      </c>
      <c r="H50" s="9">
        <f t="shared" si="8"/>
        <v>14739700</v>
      </c>
      <c r="I50" s="158">
        <f t="shared" si="0"/>
        <v>1</v>
      </c>
    </row>
    <row r="51" spans="1:9" ht="12.75">
      <c r="A51" s="11" t="s">
        <v>402</v>
      </c>
      <c r="B51" s="10" t="s">
        <v>348</v>
      </c>
      <c r="C51" s="8" t="s">
        <v>1392</v>
      </c>
      <c r="D51" s="8" t="s">
        <v>661</v>
      </c>
      <c r="E51" s="11"/>
      <c r="F51" s="9">
        <f t="shared" si="8"/>
        <v>0</v>
      </c>
      <c r="G51" s="9">
        <f t="shared" si="8"/>
        <v>14739700</v>
      </c>
      <c r="H51" s="9">
        <f t="shared" si="8"/>
        <v>14739700</v>
      </c>
      <c r="I51" s="158">
        <f t="shared" si="0"/>
        <v>1</v>
      </c>
    </row>
    <row r="52" spans="1:9" ht="12.75">
      <c r="A52" s="11" t="s">
        <v>403</v>
      </c>
      <c r="B52" s="68" t="s">
        <v>484</v>
      </c>
      <c r="C52" s="8" t="s">
        <v>1392</v>
      </c>
      <c r="D52" s="8" t="s">
        <v>661</v>
      </c>
      <c r="E52" s="11" t="s">
        <v>13</v>
      </c>
      <c r="F52" s="9">
        <f t="shared" si="8"/>
        <v>0</v>
      </c>
      <c r="G52" s="9">
        <f t="shared" si="8"/>
        <v>14739700</v>
      </c>
      <c r="H52" s="9">
        <f t="shared" si="8"/>
        <v>14739700</v>
      </c>
      <c r="I52" s="158">
        <f t="shared" si="0"/>
        <v>1</v>
      </c>
    </row>
    <row r="53" spans="1:9" ht="12.75">
      <c r="A53" s="11" t="s">
        <v>20</v>
      </c>
      <c r="B53" s="10" t="s">
        <v>325</v>
      </c>
      <c r="C53" s="8" t="s">
        <v>1392</v>
      </c>
      <c r="D53" s="8" t="s">
        <v>661</v>
      </c>
      <c r="E53" s="11" t="s">
        <v>304</v>
      </c>
      <c r="F53" s="9">
        <f>'№5 вед '!G373</f>
        <v>0</v>
      </c>
      <c r="G53" s="9">
        <f>'№5 вед '!H373</f>
        <v>14739700</v>
      </c>
      <c r="H53" s="9">
        <f>'№5 вед '!I373</f>
        <v>14739700</v>
      </c>
      <c r="I53" s="158">
        <f t="shared" si="0"/>
        <v>1</v>
      </c>
    </row>
    <row r="54" spans="1:9" ht="158.25">
      <c r="A54" s="11" t="s">
        <v>21</v>
      </c>
      <c r="B54" s="10" t="s">
        <v>610</v>
      </c>
      <c r="C54" s="8" t="s">
        <v>612</v>
      </c>
      <c r="D54" s="11"/>
      <c r="E54" s="11"/>
      <c r="F54" s="92">
        <f aca="true" t="shared" si="9" ref="F54:H57">F55</f>
        <v>18592100</v>
      </c>
      <c r="G54" s="92">
        <f t="shared" si="9"/>
        <v>18944920</v>
      </c>
      <c r="H54" s="92">
        <f t="shared" si="9"/>
        <v>18944920</v>
      </c>
      <c r="I54" s="158">
        <f t="shared" si="0"/>
        <v>1</v>
      </c>
    </row>
    <row r="55" spans="1:9" ht="26.25">
      <c r="A55" s="11" t="s">
        <v>22</v>
      </c>
      <c r="B55" s="10" t="s">
        <v>347</v>
      </c>
      <c r="C55" s="8" t="s">
        <v>612</v>
      </c>
      <c r="D55" s="11" t="s">
        <v>660</v>
      </c>
      <c r="E55" s="11" t="s">
        <v>673</v>
      </c>
      <c r="F55" s="92">
        <f t="shared" si="9"/>
        <v>18592100</v>
      </c>
      <c r="G55" s="92">
        <f t="shared" si="9"/>
        <v>18944920</v>
      </c>
      <c r="H55" s="92">
        <f t="shared" si="9"/>
        <v>18944920</v>
      </c>
      <c r="I55" s="158">
        <f t="shared" si="0"/>
        <v>1</v>
      </c>
    </row>
    <row r="56" spans="1:9" ht="12.75">
      <c r="A56" s="11" t="s">
        <v>344</v>
      </c>
      <c r="B56" s="10" t="s">
        <v>348</v>
      </c>
      <c r="C56" s="8" t="s">
        <v>612</v>
      </c>
      <c r="D56" s="11" t="s">
        <v>661</v>
      </c>
      <c r="E56" s="11"/>
      <c r="F56" s="92">
        <f t="shared" si="9"/>
        <v>18592100</v>
      </c>
      <c r="G56" s="92">
        <f t="shared" si="9"/>
        <v>18944920</v>
      </c>
      <c r="H56" s="92">
        <f t="shared" si="9"/>
        <v>18944920</v>
      </c>
      <c r="I56" s="158">
        <f t="shared" si="0"/>
        <v>1</v>
      </c>
    </row>
    <row r="57" spans="1:9" ht="12.75">
      <c r="A57" s="11" t="s">
        <v>290</v>
      </c>
      <c r="B57" s="68" t="s">
        <v>484</v>
      </c>
      <c r="C57" s="8" t="s">
        <v>612</v>
      </c>
      <c r="D57" s="11" t="s">
        <v>661</v>
      </c>
      <c r="E57" s="11" t="s">
        <v>13</v>
      </c>
      <c r="F57" s="92">
        <f t="shared" si="9"/>
        <v>18592100</v>
      </c>
      <c r="G57" s="92">
        <f t="shared" si="9"/>
        <v>18944920</v>
      </c>
      <c r="H57" s="92">
        <f t="shared" si="9"/>
        <v>18944920</v>
      </c>
      <c r="I57" s="158">
        <f t="shared" si="0"/>
        <v>1</v>
      </c>
    </row>
    <row r="58" spans="1:9" ht="12.75">
      <c r="A58" s="11" t="s">
        <v>789</v>
      </c>
      <c r="B58" s="10" t="s">
        <v>325</v>
      </c>
      <c r="C58" s="8" t="s">
        <v>612</v>
      </c>
      <c r="D58" s="11" t="s">
        <v>661</v>
      </c>
      <c r="E58" s="11" t="s">
        <v>304</v>
      </c>
      <c r="F58" s="9">
        <f>'№5 вед '!G376</f>
        <v>18592100</v>
      </c>
      <c r="G58" s="9">
        <f>'№5 вед '!H376</f>
        <v>18944920</v>
      </c>
      <c r="H58" s="9">
        <f>'№5 вед '!I376</f>
        <v>18944920</v>
      </c>
      <c r="I58" s="158">
        <f t="shared" si="0"/>
        <v>1</v>
      </c>
    </row>
    <row r="59" spans="1:9" ht="158.25">
      <c r="A59" s="11" t="s">
        <v>790</v>
      </c>
      <c r="B59" s="10" t="s">
        <v>611</v>
      </c>
      <c r="C59" s="70" t="s">
        <v>112</v>
      </c>
      <c r="D59" s="11"/>
      <c r="E59" s="11" t="s">
        <v>673</v>
      </c>
      <c r="F59" s="92">
        <f aca="true" t="shared" si="10" ref="F59:H61">F60</f>
        <v>112868500</v>
      </c>
      <c r="G59" s="92">
        <f t="shared" si="10"/>
        <v>118964210</v>
      </c>
      <c r="H59" s="92">
        <f t="shared" si="10"/>
        <v>118964210</v>
      </c>
      <c r="I59" s="158">
        <f t="shared" si="0"/>
        <v>1</v>
      </c>
    </row>
    <row r="60" spans="1:9" ht="26.25">
      <c r="A60" s="11" t="s">
        <v>791</v>
      </c>
      <c r="B60" s="10" t="s">
        <v>347</v>
      </c>
      <c r="C60" s="70" t="s">
        <v>112</v>
      </c>
      <c r="D60" s="11" t="s">
        <v>660</v>
      </c>
      <c r="E60" s="11" t="s">
        <v>673</v>
      </c>
      <c r="F60" s="92">
        <f t="shared" si="10"/>
        <v>112868500</v>
      </c>
      <c r="G60" s="92">
        <f t="shared" si="10"/>
        <v>118964210</v>
      </c>
      <c r="H60" s="92">
        <f t="shared" si="10"/>
        <v>118964210</v>
      </c>
      <c r="I60" s="158">
        <f t="shared" si="0"/>
        <v>1</v>
      </c>
    </row>
    <row r="61" spans="1:9" ht="12.75">
      <c r="A61" s="11" t="s">
        <v>1078</v>
      </c>
      <c r="B61" s="10" t="s">
        <v>348</v>
      </c>
      <c r="C61" s="70" t="s">
        <v>112</v>
      </c>
      <c r="D61" s="11" t="s">
        <v>661</v>
      </c>
      <c r="E61" s="11"/>
      <c r="F61" s="92">
        <f t="shared" si="10"/>
        <v>112868500</v>
      </c>
      <c r="G61" s="92">
        <f t="shared" si="10"/>
        <v>118964210</v>
      </c>
      <c r="H61" s="92">
        <f t="shared" si="10"/>
        <v>118964210</v>
      </c>
      <c r="I61" s="158">
        <f t="shared" si="0"/>
        <v>1</v>
      </c>
    </row>
    <row r="62" spans="1:9" ht="12.75">
      <c r="A62" s="11" t="s">
        <v>1079</v>
      </c>
      <c r="B62" s="68" t="s">
        <v>484</v>
      </c>
      <c r="C62" s="70" t="s">
        <v>112</v>
      </c>
      <c r="D62" s="11" t="s">
        <v>661</v>
      </c>
      <c r="E62" s="11" t="s">
        <v>13</v>
      </c>
      <c r="F62" s="92">
        <f>F63</f>
        <v>112868500</v>
      </c>
      <c r="G62" s="92">
        <f>G63</f>
        <v>118964210</v>
      </c>
      <c r="H62" s="92">
        <f>H63</f>
        <v>118964210</v>
      </c>
      <c r="I62" s="158">
        <f t="shared" si="0"/>
        <v>1</v>
      </c>
    </row>
    <row r="63" spans="1:9" ht="12.75">
      <c r="A63" s="11" t="s">
        <v>1080</v>
      </c>
      <c r="B63" s="10" t="s">
        <v>325</v>
      </c>
      <c r="C63" s="70" t="s">
        <v>112</v>
      </c>
      <c r="D63" s="11" t="s">
        <v>661</v>
      </c>
      <c r="E63" s="11" t="s">
        <v>304</v>
      </c>
      <c r="F63" s="9">
        <f>'№5 вед '!G377</f>
        <v>112868500</v>
      </c>
      <c r="G63" s="9">
        <f>'№5 вед '!H377</f>
        <v>118964210</v>
      </c>
      <c r="H63" s="9">
        <f>'№5 вед '!I377</f>
        <v>118964210</v>
      </c>
      <c r="I63" s="158">
        <f t="shared" si="0"/>
        <v>1</v>
      </c>
    </row>
    <row r="64" spans="1:9" ht="78.75">
      <c r="A64" s="11" t="s">
        <v>164</v>
      </c>
      <c r="B64" s="10" t="s">
        <v>642</v>
      </c>
      <c r="C64" s="8" t="s">
        <v>126</v>
      </c>
      <c r="D64" s="11"/>
      <c r="E64" s="11"/>
      <c r="F64" s="92">
        <f>F73+F65+F69</f>
        <v>5820300</v>
      </c>
      <c r="G64" s="92">
        <f>G73+G65+G69</f>
        <v>5282000</v>
      </c>
      <c r="H64" s="92">
        <f>H73+H65+H69</f>
        <v>5282000</v>
      </c>
      <c r="I64" s="158">
        <f t="shared" si="0"/>
        <v>1</v>
      </c>
    </row>
    <row r="65" spans="1:9" ht="26.25">
      <c r="A65" s="11" t="s">
        <v>837</v>
      </c>
      <c r="B65" s="10" t="s">
        <v>1804</v>
      </c>
      <c r="C65" s="8" t="s">
        <v>126</v>
      </c>
      <c r="D65" s="11" t="s">
        <v>147</v>
      </c>
      <c r="E65" s="11"/>
      <c r="F65" s="92">
        <f aca="true" t="shared" si="11" ref="F65:H67">F66</f>
        <v>500</v>
      </c>
      <c r="G65" s="92">
        <f t="shared" si="11"/>
        <v>154.22</v>
      </c>
      <c r="H65" s="92">
        <f t="shared" si="11"/>
        <v>154.22</v>
      </c>
      <c r="I65" s="158">
        <f t="shared" si="0"/>
        <v>1</v>
      </c>
    </row>
    <row r="66" spans="1:9" ht="26.25">
      <c r="A66" s="11" t="s">
        <v>838</v>
      </c>
      <c r="B66" s="10" t="s">
        <v>410</v>
      </c>
      <c r="C66" s="8" t="s">
        <v>126</v>
      </c>
      <c r="D66" s="11" t="s">
        <v>749</v>
      </c>
      <c r="E66" s="11"/>
      <c r="F66" s="92">
        <f t="shared" si="11"/>
        <v>500</v>
      </c>
      <c r="G66" s="92">
        <f t="shared" si="11"/>
        <v>154.22</v>
      </c>
      <c r="H66" s="92">
        <f t="shared" si="11"/>
        <v>154.22</v>
      </c>
      <c r="I66" s="158">
        <f t="shared" si="0"/>
        <v>1</v>
      </c>
    </row>
    <row r="67" spans="1:9" ht="12.75">
      <c r="A67" s="11" t="s">
        <v>839</v>
      </c>
      <c r="B67" s="10" t="s">
        <v>327</v>
      </c>
      <c r="C67" s="8" t="s">
        <v>126</v>
      </c>
      <c r="D67" s="11" t="s">
        <v>749</v>
      </c>
      <c r="E67" s="11" t="s">
        <v>16</v>
      </c>
      <c r="F67" s="92">
        <f t="shared" si="11"/>
        <v>500</v>
      </c>
      <c r="G67" s="92">
        <f t="shared" si="11"/>
        <v>154.22</v>
      </c>
      <c r="H67" s="92">
        <f t="shared" si="11"/>
        <v>154.22</v>
      </c>
      <c r="I67" s="158">
        <f aca="true" t="shared" si="12" ref="I67:I119">H67/G67</f>
        <v>1</v>
      </c>
    </row>
    <row r="68" spans="1:9" ht="12.75">
      <c r="A68" s="11" t="s">
        <v>840</v>
      </c>
      <c r="B68" s="10" t="s">
        <v>674</v>
      </c>
      <c r="C68" s="8" t="s">
        <v>126</v>
      </c>
      <c r="D68" s="11" t="s">
        <v>749</v>
      </c>
      <c r="E68" s="11" t="s">
        <v>309</v>
      </c>
      <c r="F68" s="92">
        <f>'№5 вед '!G484</f>
        <v>500</v>
      </c>
      <c r="G68" s="92">
        <f>'№5 вед '!H484</f>
        <v>154.22</v>
      </c>
      <c r="H68" s="92">
        <f>'№5 вед '!I484</f>
        <v>154.22</v>
      </c>
      <c r="I68" s="158">
        <f t="shared" si="12"/>
        <v>1</v>
      </c>
    </row>
    <row r="69" spans="1:9" ht="12.75">
      <c r="A69" s="11" t="s">
        <v>1081</v>
      </c>
      <c r="B69" s="10" t="s">
        <v>38</v>
      </c>
      <c r="C69" s="8" t="s">
        <v>126</v>
      </c>
      <c r="D69" s="11" t="s">
        <v>160</v>
      </c>
      <c r="E69" s="11"/>
      <c r="F69" s="92">
        <f aca="true" t="shared" si="13" ref="F69:H71">F70</f>
        <v>31500</v>
      </c>
      <c r="G69" s="92">
        <f t="shared" si="13"/>
        <v>11862.48</v>
      </c>
      <c r="H69" s="92">
        <f t="shared" si="13"/>
        <v>11862.48</v>
      </c>
      <c r="I69" s="158">
        <f t="shared" si="12"/>
        <v>1</v>
      </c>
    </row>
    <row r="70" spans="1:9" ht="26.25">
      <c r="A70" s="11" t="s">
        <v>1082</v>
      </c>
      <c r="B70" s="10" t="s">
        <v>346</v>
      </c>
      <c r="C70" s="8" t="s">
        <v>126</v>
      </c>
      <c r="D70" s="11" t="s">
        <v>161</v>
      </c>
      <c r="E70" s="11"/>
      <c r="F70" s="92">
        <f t="shared" si="13"/>
        <v>31500</v>
      </c>
      <c r="G70" s="92">
        <f t="shared" si="13"/>
        <v>11862.48</v>
      </c>
      <c r="H70" s="92">
        <f t="shared" si="13"/>
        <v>11862.48</v>
      </c>
      <c r="I70" s="158">
        <f t="shared" si="12"/>
        <v>1</v>
      </c>
    </row>
    <row r="71" spans="1:9" ht="12.75">
      <c r="A71" s="11" t="s">
        <v>751</v>
      </c>
      <c r="B71" s="10" t="s">
        <v>327</v>
      </c>
      <c r="C71" s="8" t="s">
        <v>126</v>
      </c>
      <c r="D71" s="11" t="s">
        <v>161</v>
      </c>
      <c r="E71" s="11" t="s">
        <v>16</v>
      </c>
      <c r="F71" s="92">
        <f t="shared" si="13"/>
        <v>31500</v>
      </c>
      <c r="G71" s="92">
        <f t="shared" si="13"/>
        <v>11862.48</v>
      </c>
      <c r="H71" s="92">
        <f t="shared" si="13"/>
        <v>11862.48</v>
      </c>
      <c r="I71" s="158">
        <f t="shared" si="12"/>
        <v>1</v>
      </c>
    </row>
    <row r="72" spans="1:9" ht="12.75">
      <c r="A72" s="11" t="s">
        <v>1083</v>
      </c>
      <c r="B72" s="10" t="s">
        <v>674</v>
      </c>
      <c r="C72" s="8" t="s">
        <v>126</v>
      </c>
      <c r="D72" s="11" t="s">
        <v>161</v>
      </c>
      <c r="E72" s="11" t="s">
        <v>309</v>
      </c>
      <c r="F72" s="9">
        <f>'№5 вед '!G486</f>
        <v>31500</v>
      </c>
      <c r="G72" s="9">
        <f>'№5 вед '!H486</f>
        <v>11862.48</v>
      </c>
      <c r="H72" s="9">
        <f>'№5 вед '!I486</f>
        <v>11862.48</v>
      </c>
      <c r="I72" s="158">
        <f t="shared" si="12"/>
        <v>1</v>
      </c>
    </row>
    <row r="73" spans="1:9" ht="26.25">
      <c r="A73" s="11" t="s">
        <v>1084</v>
      </c>
      <c r="B73" s="10" t="s">
        <v>347</v>
      </c>
      <c r="C73" s="8" t="s">
        <v>126</v>
      </c>
      <c r="D73" s="11" t="s">
        <v>660</v>
      </c>
      <c r="E73" s="11"/>
      <c r="F73" s="92">
        <f aca="true" t="shared" si="14" ref="F73:H75">F74</f>
        <v>5788300</v>
      </c>
      <c r="G73" s="92">
        <f t="shared" si="14"/>
        <v>5269983.3</v>
      </c>
      <c r="H73" s="92">
        <f t="shared" si="14"/>
        <v>5269983.3</v>
      </c>
      <c r="I73" s="158">
        <f t="shared" si="12"/>
        <v>1</v>
      </c>
    </row>
    <row r="74" spans="1:9" ht="12.75">
      <c r="A74" s="11" t="s">
        <v>1085</v>
      </c>
      <c r="B74" s="10" t="s">
        <v>348</v>
      </c>
      <c r="C74" s="8" t="s">
        <v>126</v>
      </c>
      <c r="D74" s="11" t="s">
        <v>661</v>
      </c>
      <c r="E74" s="11"/>
      <c r="F74" s="92">
        <f t="shared" si="14"/>
        <v>5788300</v>
      </c>
      <c r="G74" s="92">
        <f t="shared" si="14"/>
        <v>5269983.3</v>
      </c>
      <c r="H74" s="92">
        <f t="shared" si="14"/>
        <v>5269983.3</v>
      </c>
      <c r="I74" s="158">
        <f t="shared" si="12"/>
        <v>1</v>
      </c>
    </row>
    <row r="75" spans="1:9" ht="12.75">
      <c r="A75" s="11" t="s">
        <v>752</v>
      </c>
      <c r="B75" s="10" t="s">
        <v>327</v>
      </c>
      <c r="C75" s="8" t="s">
        <v>126</v>
      </c>
      <c r="D75" s="11" t="s">
        <v>661</v>
      </c>
      <c r="E75" s="11" t="s">
        <v>16</v>
      </c>
      <c r="F75" s="92">
        <f t="shared" si="14"/>
        <v>5788300</v>
      </c>
      <c r="G75" s="92">
        <f t="shared" si="14"/>
        <v>5269983.3</v>
      </c>
      <c r="H75" s="92">
        <f t="shared" si="14"/>
        <v>5269983.3</v>
      </c>
      <c r="I75" s="158">
        <f t="shared" si="12"/>
        <v>1</v>
      </c>
    </row>
    <row r="76" spans="1:9" ht="12.75">
      <c r="A76" s="11" t="s">
        <v>740</v>
      </c>
      <c r="B76" s="10" t="s">
        <v>674</v>
      </c>
      <c r="C76" s="8" t="s">
        <v>126</v>
      </c>
      <c r="D76" s="11" t="s">
        <v>661</v>
      </c>
      <c r="E76" s="11" t="s">
        <v>309</v>
      </c>
      <c r="F76" s="9">
        <f>'№5 вед '!G488</f>
        <v>5788300</v>
      </c>
      <c r="G76" s="9">
        <f>'№5 вед '!H488</f>
        <v>5269983.3</v>
      </c>
      <c r="H76" s="9">
        <f>'№5 вед '!I488</f>
        <v>5269983.3</v>
      </c>
      <c r="I76" s="158">
        <f t="shared" si="12"/>
        <v>1</v>
      </c>
    </row>
    <row r="77" spans="1:9" ht="52.5">
      <c r="A77" s="11" t="s">
        <v>158</v>
      </c>
      <c r="B77" s="10" t="s">
        <v>287</v>
      </c>
      <c r="C77" s="8" t="s">
        <v>113</v>
      </c>
      <c r="D77" s="11"/>
      <c r="E77" s="11"/>
      <c r="F77" s="92">
        <f aca="true" t="shared" si="15" ref="F77:H80">F78</f>
        <v>81144646</v>
      </c>
      <c r="G77" s="92">
        <f t="shared" si="15"/>
        <v>89071235.39</v>
      </c>
      <c r="H77" s="92">
        <f t="shared" si="15"/>
        <v>89071235.39</v>
      </c>
      <c r="I77" s="158">
        <f t="shared" si="12"/>
        <v>1</v>
      </c>
    </row>
    <row r="78" spans="1:9" ht="26.25">
      <c r="A78" s="11" t="s">
        <v>159</v>
      </c>
      <c r="B78" s="10" t="s">
        <v>347</v>
      </c>
      <c r="C78" s="8" t="s">
        <v>113</v>
      </c>
      <c r="D78" s="11" t="s">
        <v>660</v>
      </c>
      <c r="E78" s="11"/>
      <c r="F78" s="92">
        <f t="shared" si="15"/>
        <v>81144646</v>
      </c>
      <c r="G78" s="92">
        <f t="shared" si="15"/>
        <v>89071235.39</v>
      </c>
      <c r="H78" s="92">
        <f t="shared" si="15"/>
        <v>89071235.39</v>
      </c>
      <c r="I78" s="158">
        <f t="shared" si="12"/>
        <v>1</v>
      </c>
    </row>
    <row r="79" spans="1:9" ht="12.75">
      <c r="A79" s="11" t="s">
        <v>750</v>
      </c>
      <c r="B79" s="10" t="s">
        <v>348</v>
      </c>
      <c r="C79" s="8" t="s">
        <v>113</v>
      </c>
      <c r="D79" s="11" t="s">
        <v>661</v>
      </c>
      <c r="E79" s="11"/>
      <c r="F79" s="92">
        <f t="shared" si="15"/>
        <v>81144646</v>
      </c>
      <c r="G79" s="92">
        <f t="shared" si="15"/>
        <v>89071235.39</v>
      </c>
      <c r="H79" s="92">
        <f t="shared" si="15"/>
        <v>89071235.39</v>
      </c>
      <c r="I79" s="158">
        <f t="shared" si="12"/>
        <v>1</v>
      </c>
    </row>
    <row r="80" spans="1:9" ht="12.75">
      <c r="A80" s="11" t="s">
        <v>615</v>
      </c>
      <c r="B80" s="68" t="s">
        <v>484</v>
      </c>
      <c r="C80" s="8" t="s">
        <v>113</v>
      </c>
      <c r="D80" s="11" t="s">
        <v>661</v>
      </c>
      <c r="E80" s="11" t="s">
        <v>13</v>
      </c>
      <c r="F80" s="92">
        <f t="shared" si="15"/>
        <v>81144646</v>
      </c>
      <c r="G80" s="92">
        <f t="shared" si="15"/>
        <v>89071235.39</v>
      </c>
      <c r="H80" s="92">
        <f t="shared" si="15"/>
        <v>89071235.39</v>
      </c>
      <c r="I80" s="158">
        <f t="shared" si="12"/>
        <v>1</v>
      </c>
    </row>
    <row r="81" spans="1:9" ht="12.75">
      <c r="A81" s="11" t="s">
        <v>792</v>
      </c>
      <c r="B81" s="10" t="s">
        <v>325</v>
      </c>
      <c r="C81" s="8" t="s">
        <v>113</v>
      </c>
      <c r="D81" s="11" t="s">
        <v>661</v>
      </c>
      <c r="E81" s="11" t="s">
        <v>304</v>
      </c>
      <c r="F81" s="9">
        <f>'№5 вед '!G382</f>
        <v>81144646</v>
      </c>
      <c r="G81" s="9">
        <f>'№5 вед '!H382</f>
        <v>89071235.39</v>
      </c>
      <c r="H81" s="9">
        <f>'№5 вед '!I382</f>
        <v>89071235.39</v>
      </c>
      <c r="I81" s="158">
        <f t="shared" si="12"/>
        <v>1</v>
      </c>
    </row>
    <row r="82" spans="1:9" ht="66">
      <c r="A82" s="11" t="s">
        <v>760</v>
      </c>
      <c r="B82" s="31" t="s">
        <v>286</v>
      </c>
      <c r="C82" s="11" t="s">
        <v>114</v>
      </c>
      <c r="D82" s="11"/>
      <c r="E82" s="11"/>
      <c r="F82" s="92">
        <f aca="true" t="shared" si="16" ref="F82:H85">F83</f>
        <v>7000000</v>
      </c>
      <c r="G82" s="92">
        <f t="shared" si="16"/>
        <v>8394344.64</v>
      </c>
      <c r="H82" s="92">
        <f t="shared" si="16"/>
        <v>8394344.64</v>
      </c>
      <c r="I82" s="158">
        <f t="shared" si="12"/>
        <v>1</v>
      </c>
    </row>
    <row r="83" spans="1:9" ht="26.25">
      <c r="A83" s="11" t="s">
        <v>761</v>
      </c>
      <c r="B83" s="10" t="s">
        <v>347</v>
      </c>
      <c r="C83" s="11" t="s">
        <v>114</v>
      </c>
      <c r="D83" s="11" t="s">
        <v>660</v>
      </c>
      <c r="E83" s="11"/>
      <c r="F83" s="92">
        <f t="shared" si="16"/>
        <v>7000000</v>
      </c>
      <c r="G83" s="92">
        <f t="shared" si="16"/>
        <v>8394344.64</v>
      </c>
      <c r="H83" s="92">
        <f t="shared" si="16"/>
        <v>8394344.64</v>
      </c>
      <c r="I83" s="158">
        <f t="shared" si="12"/>
        <v>1</v>
      </c>
    </row>
    <row r="84" spans="1:9" ht="12.75">
      <c r="A84" s="11" t="s">
        <v>762</v>
      </c>
      <c r="B84" s="10" t="s">
        <v>348</v>
      </c>
      <c r="C84" s="11" t="s">
        <v>114</v>
      </c>
      <c r="D84" s="11" t="s">
        <v>661</v>
      </c>
      <c r="E84" s="11"/>
      <c r="F84" s="92">
        <f t="shared" si="16"/>
        <v>7000000</v>
      </c>
      <c r="G84" s="92">
        <f t="shared" si="16"/>
        <v>8394344.64</v>
      </c>
      <c r="H84" s="92">
        <f t="shared" si="16"/>
        <v>8394344.64</v>
      </c>
      <c r="I84" s="158">
        <f t="shared" si="12"/>
        <v>1</v>
      </c>
    </row>
    <row r="85" spans="1:9" ht="12.75">
      <c r="A85" s="11" t="s">
        <v>763</v>
      </c>
      <c r="B85" s="68" t="s">
        <v>484</v>
      </c>
      <c r="C85" s="11" t="s">
        <v>114</v>
      </c>
      <c r="D85" s="11" t="s">
        <v>661</v>
      </c>
      <c r="E85" s="11" t="s">
        <v>13</v>
      </c>
      <c r="F85" s="92">
        <f t="shared" si="16"/>
        <v>7000000</v>
      </c>
      <c r="G85" s="92">
        <f t="shared" si="16"/>
        <v>8394344.64</v>
      </c>
      <c r="H85" s="92">
        <f t="shared" si="16"/>
        <v>8394344.64</v>
      </c>
      <c r="I85" s="158">
        <f t="shared" si="12"/>
        <v>1</v>
      </c>
    </row>
    <row r="86" spans="1:9" ht="12.75">
      <c r="A86" s="11" t="s">
        <v>764</v>
      </c>
      <c r="B86" s="10" t="s">
        <v>325</v>
      </c>
      <c r="C86" s="11" t="s">
        <v>114</v>
      </c>
      <c r="D86" s="11" t="s">
        <v>661</v>
      </c>
      <c r="E86" s="11" t="s">
        <v>304</v>
      </c>
      <c r="F86" s="9">
        <f>'№5 вед '!G383</f>
        <v>7000000</v>
      </c>
      <c r="G86" s="9">
        <f>'№5 вед '!H383</f>
        <v>8394344.64</v>
      </c>
      <c r="H86" s="9">
        <f>'№5 вед '!I383</f>
        <v>8394344.64</v>
      </c>
      <c r="I86" s="158">
        <f t="shared" si="12"/>
        <v>1</v>
      </c>
    </row>
    <row r="87" spans="1:9" ht="78.75">
      <c r="A87" s="11" t="s">
        <v>765</v>
      </c>
      <c r="B87" s="10" t="s">
        <v>1785</v>
      </c>
      <c r="C87" s="11" t="s">
        <v>1784</v>
      </c>
      <c r="D87" s="8"/>
      <c r="E87" s="11"/>
      <c r="F87" s="9">
        <f aca="true" t="shared" si="17" ref="F87:H90">F88</f>
        <v>0</v>
      </c>
      <c r="G87" s="9">
        <f t="shared" si="17"/>
        <v>3504536.33</v>
      </c>
      <c r="H87" s="9">
        <f t="shared" si="17"/>
        <v>3504536.33</v>
      </c>
      <c r="I87" s="158">
        <f>H87/G87</f>
        <v>1</v>
      </c>
    </row>
    <row r="88" spans="1:9" ht="26.25">
      <c r="A88" s="11" t="s">
        <v>656</v>
      </c>
      <c r="B88" s="10" t="s">
        <v>347</v>
      </c>
      <c r="C88" s="11" t="s">
        <v>1784</v>
      </c>
      <c r="D88" s="8" t="s">
        <v>660</v>
      </c>
      <c r="E88" s="11"/>
      <c r="F88" s="9">
        <f t="shared" si="17"/>
        <v>0</v>
      </c>
      <c r="G88" s="9">
        <f t="shared" si="17"/>
        <v>3504536.33</v>
      </c>
      <c r="H88" s="9">
        <f t="shared" si="17"/>
        <v>3504536.33</v>
      </c>
      <c r="I88" s="158">
        <f>H88/G88</f>
        <v>1</v>
      </c>
    </row>
    <row r="89" spans="1:9" ht="12.75">
      <c r="A89" s="11" t="s">
        <v>386</v>
      </c>
      <c r="B89" s="10" t="s">
        <v>348</v>
      </c>
      <c r="C89" s="11" t="s">
        <v>1784</v>
      </c>
      <c r="D89" s="8" t="s">
        <v>661</v>
      </c>
      <c r="E89" s="11"/>
      <c r="F89" s="9">
        <f t="shared" si="17"/>
        <v>0</v>
      </c>
      <c r="G89" s="9">
        <f t="shared" si="17"/>
        <v>3504536.33</v>
      </c>
      <c r="H89" s="9">
        <f t="shared" si="17"/>
        <v>3504536.33</v>
      </c>
      <c r="I89" s="158">
        <f>H89/G89</f>
        <v>1</v>
      </c>
    </row>
    <row r="90" spans="1:9" ht="12.75">
      <c r="A90" s="11" t="s">
        <v>387</v>
      </c>
      <c r="B90" s="68" t="s">
        <v>484</v>
      </c>
      <c r="C90" s="11" t="s">
        <v>1784</v>
      </c>
      <c r="D90" s="8" t="s">
        <v>661</v>
      </c>
      <c r="E90" s="11" t="s">
        <v>13</v>
      </c>
      <c r="F90" s="9">
        <f t="shared" si="17"/>
        <v>0</v>
      </c>
      <c r="G90" s="9">
        <f t="shared" si="17"/>
        <v>3504536.33</v>
      </c>
      <c r="H90" s="9">
        <f t="shared" si="17"/>
        <v>3504536.33</v>
      </c>
      <c r="I90" s="158">
        <f>H90/G90</f>
        <v>1</v>
      </c>
    </row>
    <row r="91" spans="1:9" ht="12.75">
      <c r="A91" s="11" t="s">
        <v>388</v>
      </c>
      <c r="B91" s="10" t="s">
        <v>325</v>
      </c>
      <c r="C91" s="11" t="s">
        <v>1784</v>
      </c>
      <c r="D91" s="8" t="s">
        <v>661</v>
      </c>
      <c r="E91" s="11" t="s">
        <v>304</v>
      </c>
      <c r="F91" s="9">
        <f>'№5 вед '!G388</f>
        <v>0</v>
      </c>
      <c r="G91" s="9">
        <f>'№5 вед '!H388</f>
        <v>3504536.33</v>
      </c>
      <c r="H91" s="9">
        <f>'№5 вед '!I388</f>
        <v>3504536.33</v>
      </c>
      <c r="I91" s="158">
        <f>H91/G91</f>
        <v>1</v>
      </c>
    </row>
    <row r="92" spans="1:9" ht="66">
      <c r="A92" s="11" t="s">
        <v>389</v>
      </c>
      <c r="B92" s="10" t="s">
        <v>1242</v>
      </c>
      <c r="C92" s="11" t="s">
        <v>1154</v>
      </c>
      <c r="D92" s="8"/>
      <c r="E92" s="11"/>
      <c r="F92" s="9">
        <f aca="true" t="shared" si="18" ref="F92:H95">F93</f>
        <v>1520203</v>
      </c>
      <c r="G92" s="9">
        <f t="shared" si="18"/>
        <v>1737374</v>
      </c>
      <c r="H92" s="9">
        <f t="shared" si="18"/>
        <v>1737374</v>
      </c>
      <c r="I92" s="158">
        <f t="shared" si="12"/>
        <v>1</v>
      </c>
    </row>
    <row r="93" spans="1:9" ht="26.25">
      <c r="A93" s="11" t="s">
        <v>390</v>
      </c>
      <c r="B93" s="10" t="s">
        <v>347</v>
      </c>
      <c r="C93" s="11" t="s">
        <v>1154</v>
      </c>
      <c r="D93" s="8" t="s">
        <v>660</v>
      </c>
      <c r="E93" s="11"/>
      <c r="F93" s="9">
        <f t="shared" si="18"/>
        <v>1520203</v>
      </c>
      <c r="G93" s="9">
        <f t="shared" si="18"/>
        <v>1737374</v>
      </c>
      <c r="H93" s="9">
        <f t="shared" si="18"/>
        <v>1737374</v>
      </c>
      <c r="I93" s="158">
        <f t="shared" si="12"/>
        <v>1</v>
      </c>
    </row>
    <row r="94" spans="1:9" ht="12.75">
      <c r="A94" s="11" t="s">
        <v>391</v>
      </c>
      <c r="B94" s="10" t="s">
        <v>348</v>
      </c>
      <c r="C94" s="11" t="s">
        <v>1154</v>
      </c>
      <c r="D94" s="8" t="s">
        <v>661</v>
      </c>
      <c r="E94" s="11"/>
      <c r="F94" s="9">
        <f t="shared" si="18"/>
        <v>1520203</v>
      </c>
      <c r="G94" s="9">
        <f t="shared" si="18"/>
        <v>1737374</v>
      </c>
      <c r="H94" s="9">
        <f t="shared" si="18"/>
        <v>1737374</v>
      </c>
      <c r="I94" s="158">
        <f t="shared" si="12"/>
        <v>1</v>
      </c>
    </row>
    <row r="95" spans="1:9" ht="12.75">
      <c r="A95" s="11" t="s">
        <v>392</v>
      </c>
      <c r="B95" s="68" t="s">
        <v>484</v>
      </c>
      <c r="C95" s="11" t="s">
        <v>1154</v>
      </c>
      <c r="D95" s="8" t="s">
        <v>661</v>
      </c>
      <c r="E95" s="11" t="s">
        <v>13</v>
      </c>
      <c r="F95" s="9">
        <f t="shared" si="18"/>
        <v>1520203</v>
      </c>
      <c r="G95" s="9">
        <f t="shared" si="18"/>
        <v>1737374</v>
      </c>
      <c r="H95" s="9">
        <f t="shared" si="18"/>
        <v>1737374</v>
      </c>
      <c r="I95" s="158">
        <f t="shared" si="12"/>
        <v>1</v>
      </c>
    </row>
    <row r="96" spans="1:9" ht="12.75">
      <c r="A96" s="11" t="s">
        <v>450</v>
      </c>
      <c r="B96" s="10" t="s">
        <v>325</v>
      </c>
      <c r="C96" s="11" t="s">
        <v>1154</v>
      </c>
      <c r="D96" s="8" t="s">
        <v>661</v>
      </c>
      <c r="E96" s="11" t="s">
        <v>304</v>
      </c>
      <c r="F96" s="9">
        <f>'№5 вед '!G391</f>
        <v>1520203</v>
      </c>
      <c r="G96" s="9">
        <f>'№5 вед '!H391</f>
        <v>1737374</v>
      </c>
      <c r="H96" s="9">
        <f>'№5 вед '!I391</f>
        <v>1737374</v>
      </c>
      <c r="I96" s="158">
        <f t="shared" si="12"/>
        <v>1</v>
      </c>
    </row>
    <row r="97" spans="1:9" ht="78.75">
      <c r="A97" s="11" t="s">
        <v>451</v>
      </c>
      <c r="B97" s="10" t="s">
        <v>1393</v>
      </c>
      <c r="C97" s="11" t="s">
        <v>1394</v>
      </c>
      <c r="D97" s="11"/>
      <c r="E97" s="11"/>
      <c r="F97" s="9">
        <f aca="true" t="shared" si="19" ref="F97:H100">F98</f>
        <v>0</v>
      </c>
      <c r="G97" s="9">
        <f t="shared" si="19"/>
        <v>1223640</v>
      </c>
      <c r="H97" s="9">
        <f t="shared" si="19"/>
        <v>1223640</v>
      </c>
      <c r="I97" s="158">
        <f t="shared" si="12"/>
        <v>1</v>
      </c>
    </row>
    <row r="98" spans="1:9" ht="26.25">
      <c r="A98" s="11" t="s">
        <v>452</v>
      </c>
      <c r="B98" s="10" t="s">
        <v>347</v>
      </c>
      <c r="C98" s="11" t="s">
        <v>1394</v>
      </c>
      <c r="D98" s="11" t="s">
        <v>660</v>
      </c>
      <c r="E98" s="11"/>
      <c r="F98" s="9">
        <f t="shared" si="19"/>
        <v>0</v>
      </c>
      <c r="G98" s="9">
        <f t="shared" si="19"/>
        <v>1223640</v>
      </c>
      <c r="H98" s="9">
        <f t="shared" si="19"/>
        <v>1223640</v>
      </c>
      <c r="I98" s="158">
        <f t="shared" si="12"/>
        <v>1</v>
      </c>
    </row>
    <row r="99" spans="1:9" ht="12.75">
      <c r="A99" s="11" t="s">
        <v>453</v>
      </c>
      <c r="B99" s="10" t="s">
        <v>348</v>
      </c>
      <c r="C99" s="11" t="s">
        <v>1394</v>
      </c>
      <c r="D99" s="11" t="s">
        <v>661</v>
      </c>
      <c r="E99" s="11"/>
      <c r="F99" s="9">
        <f t="shared" si="19"/>
        <v>0</v>
      </c>
      <c r="G99" s="9">
        <f t="shared" si="19"/>
        <v>1223640</v>
      </c>
      <c r="H99" s="9">
        <f t="shared" si="19"/>
        <v>1223640</v>
      </c>
      <c r="I99" s="158">
        <f t="shared" si="12"/>
        <v>1</v>
      </c>
    </row>
    <row r="100" spans="1:9" ht="12.75">
      <c r="A100" s="11" t="s">
        <v>393</v>
      </c>
      <c r="B100" s="68" t="s">
        <v>484</v>
      </c>
      <c r="C100" s="11" t="s">
        <v>1394</v>
      </c>
      <c r="D100" s="11" t="s">
        <v>661</v>
      </c>
      <c r="E100" s="11" t="s">
        <v>13</v>
      </c>
      <c r="F100" s="9">
        <f t="shared" si="19"/>
        <v>0</v>
      </c>
      <c r="G100" s="9">
        <f t="shared" si="19"/>
        <v>1223640</v>
      </c>
      <c r="H100" s="9">
        <f t="shared" si="19"/>
        <v>1223640</v>
      </c>
      <c r="I100" s="158">
        <f t="shared" si="12"/>
        <v>1</v>
      </c>
    </row>
    <row r="101" spans="1:9" ht="12.75">
      <c r="A101" s="11" t="s">
        <v>394</v>
      </c>
      <c r="B101" s="10" t="s">
        <v>325</v>
      </c>
      <c r="C101" s="11" t="s">
        <v>1394</v>
      </c>
      <c r="D101" s="11" t="s">
        <v>661</v>
      </c>
      <c r="E101" s="11" t="s">
        <v>304</v>
      </c>
      <c r="F101" s="9">
        <f>'№5 вед '!G394</f>
        <v>0</v>
      </c>
      <c r="G101" s="9">
        <f>'№5 вед '!H394</f>
        <v>1223640</v>
      </c>
      <c r="H101" s="9">
        <f>'№5 вед '!I394</f>
        <v>1223640</v>
      </c>
      <c r="I101" s="158">
        <f t="shared" si="12"/>
        <v>1</v>
      </c>
    </row>
    <row r="102" spans="1:9" ht="92.25">
      <c r="A102" s="11" t="s">
        <v>395</v>
      </c>
      <c r="B102" s="10" t="s">
        <v>1787</v>
      </c>
      <c r="C102" s="11" t="s">
        <v>1786</v>
      </c>
      <c r="D102" s="11"/>
      <c r="E102" s="11"/>
      <c r="F102" s="9">
        <f>F103+F107</f>
        <v>987000</v>
      </c>
      <c r="G102" s="9">
        <f>G103+G107</f>
        <v>2741700</v>
      </c>
      <c r="H102" s="9">
        <f>H103+H107</f>
        <v>2741700</v>
      </c>
      <c r="I102" s="158">
        <f t="shared" si="12"/>
        <v>1</v>
      </c>
    </row>
    <row r="103" spans="1:9" ht="26.25">
      <c r="A103" s="11" t="s">
        <v>396</v>
      </c>
      <c r="B103" s="10" t="s">
        <v>1804</v>
      </c>
      <c r="C103" s="11" t="s">
        <v>1786</v>
      </c>
      <c r="D103" s="11" t="s">
        <v>147</v>
      </c>
      <c r="E103" s="11"/>
      <c r="F103" s="9">
        <f aca="true" t="shared" si="20" ref="F103:H105">F104</f>
        <v>0</v>
      </c>
      <c r="G103" s="9">
        <f t="shared" si="20"/>
        <v>2741700</v>
      </c>
      <c r="H103" s="9">
        <f t="shared" si="20"/>
        <v>2741700</v>
      </c>
      <c r="I103" s="158">
        <f t="shared" si="12"/>
        <v>1</v>
      </c>
    </row>
    <row r="104" spans="1:9" ht="26.25">
      <c r="A104" s="11" t="s">
        <v>397</v>
      </c>
      <c r="B104" s="10" t="s">
        <v>410</v>
      </c>
      <c r="C104" s="11" t="s">
        <v>1786</v>
      </c>
      <c r="D104" s="11" t="s">
        <v>749</v>
      </c>
      <c r="E104" s="11"/>
      <c r="F104" s="9">
        <f t="shared" si="20"/>
        <v>0</v>
      </c>
      <c r="G104" s="9">
        <f t="shared" si="20"/>
        <v>2741700</v>
      </c>
      <c r="H104" s="9">
        <f t="shared" si="20"/>
        <v>2741700</v>
      </c>
      <c r="I104" s="158">
        <f t="shared" si="12"/>
        <v>1</v>
      </c>
    </row>
    <row r="105" spans="1:9" ht="12.75">
      <c r="A105" s="11" t="s">
        <v>398</v>
      </c>
      <c r="B105" s="68" t="s">
        <v>484</v>
      </c>
      <c r="C105" s="11" t="s">
        <v>1786</v>
      </c>
      <c r="D105" s="11" t="s">
        <v>749</v>
      </c>
      <c r="E105" s="11" t="s">
        <v>13</v>
      </c>
      <c r="F105" s="9">
        <f t="shared" si="20"/>
        <v>0</v>
      </c>
      <c r="G105" s="9">
        <f t="shared" si="20"/>
        <v>2741700</v>
      </c>
      <c r="H105" s="9">
        <f t="shared" si="20"/>
        <v>2741700</v>
      </c>
      <c r="I105" s="158">
        <f t="shared" si="12"/>
        <v>1</v>
      </c>
    </row>
    <row r="106" spans="1:9" ht="12.75">
      <c r="A106" s="11" t="s">
        <v>350</v>
      </c>
      <c r="B106" s="10" t="s">
        <v>325</v>
      </c>
      <c r="C106" s="11" t="s">
        <v>1786</v>
      </c>
      <c r="D106" s="11" t="s">
        <v>749</v>
      </c>
      <c r="E106" s="11" t="s">
        <v>304</v>
      </c>
      <c r="F106" s="9">
        <f>'№5 вед '!G397</f>
        <v>0</v>
      </c>
      <c r="G106" s="9">
        <f>'№5 вед '!H397</f>
        <v>2741700</v>
      </c>
      <c r="H106" s="9">
        <f>'№5 вед '!I397</f>
        <v>2741700</v>
      </c>
      <c r="I106" s="158">
        <f t="shared" si="12"/>
        <v>1</v>
      </c>
    </row>
    <row r="107" spans="1:9" ht="26.25">
      <c r="A107" s="11" t="s">
        <v>351</v>
      </c>
      <c r="B107" s="10" t="s">
        <v>347</v>
      </c>
      <c r="C107" s="11" t="s">
        <v>1786</v>
      </c>
      <c r="D107" s="11" t="s">
        <v>660</v>
      </c>
      <c r="E107" s="11"/>
      <c r="F107" s="9">
        <f aca="true" t="shared" si="21" ref="F107:H109">F108</f>
        <v>987000</v>
      </c>
      <c r="G107" s="9">
        <f t="shared" si="21"/>
        <v>0</v>
      </c>
      <c r="H107" s="9">
        <f t="shared" si="21"/>
        <v>0</v>
      </c>
      <c r="I107" s="158"/>
    </row>
    <row r="108" spans="1:9" ht="12.75">
      <c r="A108" s="11" t="s">
        <v>352</v>
      </c>
      <c r="B108" s="10" t="s">
        <v>348</v>
      </c>
      <c r="C108" s="11" t="s">
        <v>1786</v>
      </c>
      <c r="D108" s="11" t="s">
        <v>661</v>
      </c>
      <c r="E108" s="11"/>
      <c r="F108" s="9">
        <f t="shared" si="21"/>
        <v>987000</v>
      </c>
      <c r="G108" s="9">
        <f t="shared" si="21"/>
        <v>0</v>
      </c>
      <c r="H108" s="9">
        <f t="shared" si="21"/>
        <v>0</v>
      </c>
      <c r="I108" s="158"/>
    </row>
    <row r="109" spans="1:9" ht="12.75">
      <c r="A109" s="11" t="s">
        <v>353</v>
      </c>
      <c r="B109" s="68" t="s">
        <v>484</v>
      </c>
      <c r="C109" s="11" t="s">
        <v>1786</v>
      </c>
      <c r="D109" s="11" t="s">
        <v>661</v>
      </c>
      <c r="E109" s="11" t="s">
        <v>13</v>
      </c>
      <c r="F109" s="9">
        <f t="shared" si="21"/>
        <v>987000</v>
      </c>
      <c r="G109" s="9">
        <f t="shared" si="21"/>
        <v>0</v>
      </c>
      <c r="H109" s="9">
        <f t="shared" si="21"/>
        <v>0</v>
      </c>
      <c r="I109" s="158"/>
    </row>
    <row r="110" spans="1:9" ht="12.75">
      <c r="A110" s="11" t="s">
        <v>354</v>
      </c>
      <c r="B110" s="10" t="s">
        <v>325</v>
      </c>
      <c r="C110" s="11" t="s">
        <v>1786</v>
      </c>
      <c r="D110" s="11" t="s">
        <v>661</v>
      </c>
      <c r="E110" s="11" t="s">
        <v>304</v>
      </c>
      <c r="F110" s="9">
        <f>'№5 вед '!G399</f>
        <v>987000</v>
      </c>
      <c r="G110" s="9">
        <f>'№5 вед '!H399</f>
        <v>0</v>
      </c>
      <c r="H110" s="9">
        <f>'№5 вед '!I399</f>
        <v>0</v>
      </c>
      <c r="I110" s="158"/>
    </row>
    <row r="111" spans="1:9" ht="111.75" customHeight="1">
      <c r="A111" s="11" t="s">
        <v>355</v>
      </c>
      <c r="B111" s="7" t="s">
        <v>1572</v>
      </c>
      <c r="C111" s="11" t="s">
        <v>1573</v>
      </c>
      <c r="D111" s="11"/>
      <c r="E111" s="11"/>
      <c r="F111" s="9">
        <f aca="true" t="shared" si="22" ref="F111:H114">F112</f>
        <v>4905606</v>
      </c>
      <c r="G111" s="9">
        <f t="shared" si="22"/>
        <v>4905606</v>
      </c>
      <c r="H111" s="9">
        <f t="shared" si="22"/>
        <v>4405105.46</v>
      </c>
      <c r="I111" s="158">
        <f t="shared" si="12"/>
        <v>0.8979737590014363</v>
      </c>
    </row>
    <row r="112" spans="1:9" ht="26.25">
      <c r="A112" s="11" t="s">
        <v>331</v>
      </c>
      <c r="B112" s="10" t="s">
        <v>347</v>
      </c>
      <c r="C112" s="11" t="s">
        <v>1573</v>
      </c>
      <c r="D112" s="11" t="s">
        <v>660</v>
      </c>
      <c r="E112" s="11"/>
      <c r="F112" s="9">
        <f t="shared" si="22"/>
        <v>4905606</v>
      </c>
      <c r="G112" s="9">
        <f t="shared" si="22"/>
        <v>4905606</v>
      </c>
      <c r="H112" s="9">
        <f t="shared" si="22"/>
        <v>4405105.46</v>
      </c>
      <c r="I112" s="158">
        <f t="shared" si="12"/>
        <v>0.8979737590014363</v>
      </c>
    </row>
    <row r="113" spans="1:9" ht="12.75">
      <c r="A113" s="11" t="s">
        <v>356</v>
      </c>
      <c r="B113" s="10" t="s">
        <v>348</v>
      </c>
      <c r="C113" s="11" t="s">
        <v>1573</v>
      </c>
      <c r="D113" s="11" t="s">
        <v>661</v>
      </c>
      <c r="E113" s="11"/>
      <c r="F113" s="9">
        <f t="shared" si="22"/>
        <v>4905606</v>
      </c>
      <c r="G113" s="9">
        <f t="shared" si="22"/>
        <v>4905606</v>
      </c>
      <c r="H113" s="9">
        <f t="shared" si="22"/>
        <v>4405105.46</v>
      </c>
      <c r="I113" s="158">
        <f t="shared" si="12"/>
        <v>0.8979737590014363</v>
      </c>
    </row>
    <row r="114" spans="1:9" ht="12.75">
      <c r="A114" s="11" t="s">
        <v>357</v>
      </c>
      <c r="B114" s="10" t="s">
        <v>327</v>
      </c>
      <c r="C114" s="11" t="s">
        <v>1573</v>
      </c>
      <c r="D114" s="11" t="s">
        <v>661</v>
      </c>
      <c r="E114" s="11" t="s">
        <v>16</v>
      </c>
      <c r="F114" s="9">
        <f t="shared" si="22"/>
        <v>4905606</v>
      </c>
      <c r="G114" s="9">
        <f t="shared" si="22"/>
        <v>4905606</v>
      </c>
      <c r="H114" s="9">
        <f t="shared" si="22"/>
        <v>4405105.46</v>
      </c>
      <c r="I114" s="158">
        <f t="shared" si="12"/>
        <v>0.8979737590014363</v>
      </c>
    </row>
    <row r="115" spans="1:9" ht="12.75">
      <c r="A115" s="11" t="s">
        <v>358</v>
      </c>
      <c r="B115" s="10" t="s">
        <v>328</v>
      </c>
      <c r="C115" s="11" t="s">
        <v>1573</v>
      </c>
      <c r="D115" s="11" t="s">
        <v>661</v>
      </c>
      <c r="E115" s="11" t="s">
        <v>309</v>
      </c>
      <c r="F115" s="9">
        <f>'№5 вед '!G491</f>
        <v>4905606</v>
      </c>
      <c r="G115" s="9">
        <f>'№5 вед '!H491</f>
        <v>4905606</v>
      </c>
      <c r="H115" s="9">
        <f>'№5 вед '!I491</f>
        <v>4405105.46</v>
      </c>
      <c r="I115" s="158">
        <f t="shared" si="12"/>
        <v>0.8979737590014363</v>
      </c>
    </row>
    <row r="116" spans="1:9" s="162" customFormat="1" ht="12.75">
      <c r="A116" s="11" t="s">
        <v>359</v>
      </c>
      <c r="B116" s="91" t="s">
        <v>631</v>
      </c>
      <c r="C116" s="14" t="s">
        <v>94</v>
      </c>
      <c r="D116" s="14"/>
      <c r="E116" s="14"/>
      <c r="F116" s="90">
        <f>F126+F122+F117+F131</f>
        <v>23886400</v>
      </c>
      <c r="G116" s="90">
        <f>G126+G122+G117+G131</f>
        <v>25306393.32</v>
      </c>
      <c r="H116" s="90">
        <f>H126+H122+H117+H131</f>
        <v>25306393.32</v>
      </c>
      <c r="I116" s="159">
        <f t="shared" si="12"/>
        <v>1</v>
      </c>
    </row>
    <row r="117" spans="1:9" ht="158.25">
      <c r="A117" s="11" t="s">
        <v>360</v>
      </c>
      <c r="B117" s="10" t="s">
        <v>1355</v>
      </c>
      <c r="C117" s="8" t="s">
        <v>1356</v>
      </c>
      <c r="D117" s="11"/>
      <c r="E117" s="11"/>
      <c r="F117" s="9">
        <f aca="true" t="shared" si="23" ref="F117:H120">F118</f>
        <v>8550400</v>
      </c>
      <c r="G117" s="9">
        <f t="shared" si="23"/>
        <v>8550400</v>
      </c>
      <c r="H117" s="9">
        <f t="shared" si="23"/>
        <v>8550400</v>
      </c>
      <c r="I117" s="158">
        <f t="shared" si="12"/>
        <v>1</v>
      </c>
    </row>
    <row r="118" spans="1:9" ht="26.25">
      <c r="A118" s="11" t="s">
        <v>361</v>
      </c>
      <c r="B118" s="10" t="s">
        <v>347</v>
      </c>
      <c r="C118" s="8" t="s">
        <v>1356</v>
      </c>
      <c r="D118" s="11" t="s">
        <v>660</v>
      </c>
      <c r="E118" s="11"/>
      <c r="F118" s="9">
        <f t="shared" si="23"/>
        <v>8550400</v>
      </c>
      <c r="G118" s="9">
        <f t="shared" si="23"/>
        <v>8550400</v>
      </c>
      <c r="H118" s="9">
        <f t="shared" si="23"/>
        <v>8550400</v>
      </c>
      <c r="I118" s="158">
        <f t="shared" si="12"/>
        <v>1</v>
      </c>
    </row>
    <row r="119" spans="1:9" ht="12.75">
      <c r="A119" s="11" t="s">
        <v>362</v>
      </c>
      <c r="B119" s="10" t="s">
        <v>348</v>
      </c>
      <c r="C119" s="8" t="s">
        <v>1356</v>
      </c>
      <c r="D119" s="11" t="s">
        <v>661</v>
      </c>
      <c r="E119" s="11"/>
      <c r="F119" s="9">
        <f t="shared" si="23"/>
        <v>8550400</v>
      </c>
      <c r="G119" s="9">
        <f t="shared" si="23"/>
        <v>8550400</v>
      </c>
      <c r="H119" s="9">
        <f t="shared" si="23"/>
        <v>8550400</v>
      </c>
      <c r="I119" s="158">
        <f t="shared" si="12"/>
        <v>1</v>
      </c>
    </row>
    <row r="120" spans="1:9" ht="12.75">
      <c r="A120" s="11" t="s">
        <v>363</v>
      </c>
      <c r="B120" s="68" t="s">
        <v>484</v>
      </c>
      <c r="C120" s="8" t="s">
        <v>1356</v>
      </c>
      <c r="D120" s="11" t="s">
        <v>661</v>
      </c>
      <c r="E120" s="11" t="s">
        <v>13</v>
      </c>
      <c r="F120" s="9">
        <f t="shared" si="23"/>
        <v>8550400</v>
      </c>
      <c r="G120" s="9">
        <f t="shared" si="23"/>
        <v>8550400</v>
      </c>
      <c r="H120" s="9">
        <f t="shared" si="23"/>
        <v>8550400</v>
      </c>
      <c r="I120" s="158">
        <f aca="true" t="shared" si="24" ref="I120:I172">H120/G120</f>
        <v>1</v>
      </c>
    </row>
    <row r="121" spans="1:9" ht="12.75">
      <c r="A121" s="11" t="s">
        <v>364</v>
      </c>
      <c r="B121" s="31" t="s">
        <v>902</v>
      </c>
      <c r="C121" s="8" t="s">
        <v>1356</v>
      </c>
      <c r="D121" s="11" t="s">
        <v>661</v>
      </c>
      <c r="E121" s="11" t="s">
        <v>903</v>
      </c>
      <c r="F121" s="9">
        <f>'№5 вед '!G405</f>
        <v>8550400</v>
      </c>
      <c r="G121" s="9">
        <f>'№5 вед '!H405</f>
        <v>8550400</v>
      </c>
      <c r="H121" s="9">
        <f>'№5 вед '!I405</f>
        <v>8550400</v>
      </c>
      <c r="I121" s="158">
        <f t="shared" si="24"/>
        <v>1</v>
      </c>
    </row>
    <row r="122" spans="1:9" ht="26.25">
      <c r="A122" s="11" t="s">
        <v>365</v>
      </c>
      <c r="B122" s="10" t="s">
        <v>347</v>
      </c>
      <c r="C122" s="8" t="s">
        <v>95</v>
      </c>
      <c r="D122" s="11" t="s">
        <v>660</v>
      </c>
      <c r="E122" s="11"/>
      <c r="F122" s="92">
        <f aca="true" t="shared" si="25" ref="F122:H124">F123</f>
        <v>14986000</v>
      </c>
      <c r="G122" s="92">
        <f t="shared" si="25"/>
        <v>16097897</v>
      </c>
      <c r="H122" s="92">
        <f t="shared" si="25"/>
        <v>16097897</v>
      </c>
      <c r="I122" s="158">
        <f t="shared" si="24"/>
        <v>1</v>
      </c>
    </row>
    <row r="123" spans="1:9" ht="12.75">
      <c r="A123" s="11" t="s">
        <v>366</v>
      </c>
      <c r="B123" s="10" t="s">
        <v>348</v>
      </c>
      <c r="C123" s="8" t="s">
        <v>95</v>
      </c>
      <c r="D123" s="11" t="s">
        <v>661</v>
      </c>
      <c r="E123" s="11"/>
      <c r="F123" s="92">
        <f t="shared" si="25"/>
        <v>14986000</v>
      </c>
      <c r="G123" s="92">
        <f t="shared" si="25"/>
        <v>16097897</v>
      </c>
      <c r="H123" s="92">
        <f t="shared" si="25"/>
        <v>16097897</v>
      </c>
      <c r="I123" s="158">
        <f t="shared" si="24"/>
        <v>1</v>
      </c>
    </row>
    <row r="124" spans="1:9" ht="12.75">
      <c r="A124" s="11" t="s">
        <v>367</v>
      </c>
      <c r="B124" s="68" t="s">
        <v>484</v>
      </c>
      <c r="C124" s="8" t="s">
        <v>95</v>
      </c>
      <c r="D124" s="11" t="s">
        <v>661</v>
      </c>
      <c r="E124" s="11" t="s">
        <v>13</v>
      </c>
      <c r="F124" s="92">
        <f t="shared" si="25"/>
        <v>14986000</v>
      </c>
      <c r="G124" s="92">
        <f t="shared" si="25"/>
        <v>16097897</v>
      </c>
      <c r="H124" s="92">
        <f t="shared" si="25"/>
        <v>16097897</v>
      </c>
      <c r="I124" s="158">
        <f t="shared" si="24"/>
        <v>1</v>
      </c>
    </row>
    <row r="125" spans="1:9" ht="12.75">
      <c r="A125" s="11" t="s">
        <v>368</v>
      </c>
      <c r="B125" s="31" t="s">
        <v>902</v>
      </c>
      <c r="C125" s="8" t="s">
        <v>95</v>
      </c>
      <c r="D125" s="11" t="s">
        <v>661</v>
      </c>
      <c r="E125" s="11" t="s">
        <v>903</v>
      </c>
      <c r="F125" s="9">
        <f>'№5 вед '!G235+'№5 вед '!G408</f>
        <v>14986000</v>
      </c>
      <c r="G125" s="9">
        <f>'№5 вед '!H235+'№5 вед '!H408</f>
        <v>16097897</v>
      </c>
      <c r="H125" s="9">
        <f>'№5 вед '!I235+'№5 вед '!I408</f>
        <v>16097897</v>
      </c>
      <c r="I125" s="158">
        <f t="shared" si="24"/>
        <v>1</v>
      </c>
    </row>
    <row r="126" spans="1:9" ht="66">
      <c r="A126" s="11" t="s">
        <v>1086</v>
      </c>
      <c r="B126" s="10" t="s">
        <v>167</v>
      </c>
      <c r="C126" s="8" t="s">
        <v>115</v>
      </c>
      <c r="D126" s="11"/>
      <c r="E126" s="11"/>
      <c r="F126" s="92">
        <f aca="true" t="shared" si="26" ref="F126:H134">F127</f>
        <v>350000</v>
      </c>
      <c r="G126" s="92">
        <f t="shared" si="26"/>
        <v>200000</v>
      </c>
      <c r="H126" s="92">
        <f t="shared" si="26"/>
        <v>200000</v>
      </c>
      <c r="I126" s="158">
        <f t="shared" si="24"/>
        <v>1</v>
      </c>
    </row>
    <row r="127" spans="1:9" ht="26.25">
      <c r="A127" s="11" t="s">
        <v>1087</v>
      </c>
      <c r="B127" s="10" t="s">
        <v>347</v>
      </c>
      <c r="C127" s="8" t="s">
        <v>115</v>
      </c>
      <c r="D127" s="11" t="s">
        <v>660</v>
      </c>
      <c r="E127" s="11"/>
      <c r="F127" s="92">
        <f t="shared" si="26"/>
        <v>350000</v>
      </c>
      <c r="G127" s="92">
        <f t="shared" si="26"/>
        <v>200000</v>
      </c>
      <c r="H127" s="92">
        <f t="shared" si="26"/>
        <v>200000</v>
      </c>
      <c r="I127" s="158">
        <f t="shared" si="24"/>
        <v>1</v>
      </c>
    </row>
    <row r="128" spans="1:9" ht="12.75">
      <c r="A128" s="11" t="s">
        <v>369</v>
      </c>
      <c r="B128" s="10" t="s">
        <v>348</v>
      </c>
      <c r="C128" s="8" t="s">
        <v>115</v>
      </c>
      <c r="D128" s="11" t="s">
        <v>661</v>
      </c>
      <c r="E128" s="11"/>
      <c r="F128" s="92">
        <f t="shared" si="26"/>
        <v>350000</v>
      </c>
      <c r="G128" s="92">
        <f t="shared" si="26"/>
        <v>200000</v>
      </c>
      <c r="H128" s="92">
        <f t="shared" si="26"/>
        <v>200000</v>
      </c>
      <c r="I128" s="158">
        <f t="shared" si="24"/>
        <v>1</v>
      </c>
    </row>
    <row r="129" spans="1:9" ht="12.75">
      <c r="A129" s="11" t="s">
        <v>370</v>
      </c>
      <c r="B129" s="68" t="s">
        <v>484</v>
      </c>
      <c r="C129" s="8" t="s">
        <v>115</v>
      </c>
      <c r="D129" s="11" t="s">
        <v>661</v>
      </c>
      <c r="E129" s="11" t="s">
        <v>13</v>
      </c>
      <c r="F129" s="92">
        <f t="shared" si="26"/>
        <v>350000</v>
      </c>
      <c r="G129" s="92">
        <f t="shared" si="26"/>
        <v>200000</v>
      </c>
      <c r="H129" s="92">
        <f t="shared" si="26"/>
        <v>200000</v>
      </c>
      <c r="I129" s="158">
        <f t="shared" si="24"/>
        <v>1</v>
      </c>
    </row>
    <row r="130" spans="1:9" ht="12.75">
      <c r="A130" s="11" t="s">
        <v>371</v>
      </c>
      <c r="B130" s="31" t="s">
        <v>902</v>
      </c>
      <c r="C130" s="8" t="s">
        <v>115</v>
      </c>
      <c r="D130" s="11" t="s">
        <v>661</v>
      </c>
      <c r="E130" s="11" t="s">
        <v>903</v>
      </c>
      <c r="F130" s="9">
        <f>'№5 вед '!G411</f>
        <v>350000</v>
      </c>
      <c r="G130" s="9">
        <f>'№5 вед '!H411</f>
        <v>200000</v>
      </c>
      <c r="H130" s="9">
        <f>'№5 вед '!I411</f>
        <v>200000</v>
      </c>
      <c r="I130" s="158">
        <f t="shared" si="24"/>
        <v>1</v>
      </c>
    </row>
    <row r="131" spans="1:9" ht="66">
      <c r="A131" s="11" t="s">
        <v>372</v>
      </c>
      <c r="B131" s="10" t="s">
        <v>1789</v>
      </c>
      <c r="C131" s="8" t="s">
        <v>1788</v>
      </c>
      <c r="D131" s="11"/>
      <c r="E131" s="11"/>
      <c r="F131" s="92">
        <f t="shared" si="26"/>
        <v>0</v>
      </c>
      <c r="G131" s="92">
        <f t="shared" si="26"/>
        <v>458096.32</v>
      </c>
      <c r="H131" s="92">
        <f t="shared" si="26"/>
        <v>458096.32</v>
      </c>
      <c r="I131" s="158">
        <f>H131/G131</f>
        <v>1</v>
      </c>
    </row>
    <row r="132" spans="1:9" ht="26.25">
      <c r="A132" s="11" t="s">
        <v>454</v>
      </c>
      <c r="B132" s="10" t="s">
        <v>347</v>
      </c>
      <c r="C132" s="8" t="s">
        <v>1788</v>
      </c>
      <c r="D132" s="11" t="s">
        <v>660</v>
      </c>
      <c r="E132" s="11"/>
      <c r="F132" s="92">
        <f t="shared" si="26"/>
        <v>0</v>
      </c>
      <c r="G132" s="92">
        <f t="shared" si="26"/>
        <v>458096.32</v>
      </c>
      <c r="H132" s="92">
        <f t="shared" si="26"/>
        <v>458096.32</v>
      </c>
      <c r="I132" s="158">
        <f>H132/G132</f>
        <v>1</v>
      </c>
    </row>
    <row r="133" spans="1:9" ht="12.75">
      <c r="A133" s="11" t="s">
        <v>455</v>
      </c>
      <c r="B133" s="10" t="s">
        <v>348</v>
      </c>
      <c r="C133" s="8" t="s">
        <v>1788</v>
      </c>
      <c r="D133" s="11" t="s">
        <v>661</v>
      </c>
      <c r="E133" s="11"/>
      <c r="F133" s="92">
        <f t="shared" si="26"/>
        <v>0</v>
      </c>
      <c r="G133" s="92">
        <f t="shared" si="26"/>
        <v>458096.32</v>
      </c>
      <c r="H133" s="92">
        <f t="shared" si="26"/>
        <v>458096.32</v>
      </c>
      <c r="I133" s="158">
        <f>H133/G133</f>
        <v>1</v>
      </c>
    </row>
    <row r="134" spans="1:9" ht="12.75">
      <c r="A134" s="11" t="s">
        <v>289</v>
      </c>
      <c r="B134" s="68" t="s">
        <v>484</v>
      </c>
      <c r="C134" s="8" t="s">
        <v>1788</v>
      </c>
      <c r="D134" s="11" t="s">
        <v>661</v>
      </c>
      <c r="E134" s="11" t="s">
        <v>13</v>
      </c>
      <c r="F134" s="92">
        <f t="shared" si="26"/>
        <v>0</v>
      </c>
      <c r="G134" s="92">
        <f t="shared" si="26"/>
        <v>458096.32</v>
      </c>
      <c r="H134" s="92">
        <f t="shared" si="26"/>
        <v>458096.32</v>
      </c>
      <c r="I134" s="158">
        <f>H134/G134</f>
        <v>1</v>
      </c>
    </row>
    <row r="135" spans="1:9" ht="12.75">
      <c r="A135" s="11" t="s">
        <v>644</v>
      </c>
      <c r="B135" s="31" t="s">
        <v>902</v>
      </c>
      <c r="C135" s="8" t="s">
        <v>1788</v>
      </c>
      <c r="D135" s="11" t="s">
        <v>661</v>
      </c>
      <c r="E135" s="11" t="s">
        <v>903</v>
      </c>
      <c r="F135" s="9">
        <f>'№5 вед '!G414</f>
        <v>0</v>
      </c>
      <c r="G135" s="9">
        <f>'№5 вед '!H414</f>
        <v>458096.32</v>
      </c>
      <c r="H135" s="9">
        <f>'№5 вед '!I414</f>
        <v>458096.32</v>
      </c>
      <c r="I135" s="158">
        <f>H135/G135</f>
        <v>1</v>
      </c>
    </row>
    <row r="136" spans="1:9" s="162" customFormat="1" ht="26.25">
      <c r="A136" s="11" t="s">
        <v>645</v>
      </c>
      <c r="B136" s="77" t="s">
        <v>842</v>
      </c>
      <c r="C136" s="14" t="s">
        <v>116</v>
      </c>
      <c r="D136" s="14"/>
      <c r="E136" s="14"/>
      <c r="F136" s="90">
        <f>F142+F147+F152+F157+F137+F162</f>
        <v>2787400</v>
      </c>
      <c r="G136" s="90">
        <f>G142+G147+G152+G157+G137+G162</f>
        <v>2617884.65</v>
      </c>
      <c r="H136" s="90">
        <f>H142+H147+H152+H157+H137+H162</f>
        <v>2287584.65</v>
      </c>
      <c r="I136" s="159">
        <f t="shared" si="24"/>
        <v>0.8738294294211931</v>
      </c>
    </row>
    <row r="137" spans="1:9" ht="66">
      <c r="A137" s="11" t="s">
        <v>646</v>
      </c>
      <c r="B137" s="71" t="s">
        <v>1243</v>
      </c>
      <c r="C137" s="8" t="s">
        <v>1001</v>
      </c>
      <c r="D137" s="8"/>
      <c r="E137" s="11"/>
      <c r="F137" s="92">
        <f>F138</f>
        <v>2007400</v>
      </c>
      <c r="G137" s="92">
        <f>G138</f>
        <v>1693300</v>
      </c>
      <c r="H137" s="92">
        <f>H138</f>
        <v>1693300</v>
      </c>
      <c r="I137" s="158">
        <f t="shared" si="24"/>
        <v>1</v>
      </c>
    </row>
    <row r="138" spans="1:9" ht="26.25">
      <c r="A138" s="11" t="s">
        <v>647</v>
      </c>
      <c r="B138" s="10" t="s">
        <v>347</v>
      </c>
      <c r="C138" s="8" t="s">
        <v>1001</v>
      </c>
      <c r="D138" s="8" t="s">
        <v>660</v>
      </c>
      <c r="E138" s="11"/>
      <c r="F138" s="92">
        <f aca="true" t="shared" si="27" ref="F138:H140">F139</f>
        <v>2007400</v>
      </c>
      <c r="G138" s="92">
        <f t="shared" si="27"/>
        <v>1693300</v>
      </c>
      <c r="H138" s="92">
        <f t="shared" si="27"/>
        <v>1693300</v>
      </c>
      <c r="I138" s="158">
        <f t="shared" si="24"/>
        <v>1</v>
      </c>
    </row>
    <row r="139" spans="1:9" ht="12.75">
      <c r="A139" s="11" t="s">
        <v>648</v>
      </c>
      <c r="B139" s="10" t="s">
        <v>348</v>
      </c>
      <c r="C139" s="8" t="s">
        <v>1001</v>
      </c>
      <c r="D139" s="11" t="s">
        <v>661</v>
      </c>
      <c r="E139" s="11"/>
      <c r="F139" s="92">
        <f t="shared" si="27"/>
        <v>2007400</v>
      </c>
      <c r="G139" s="92">
        <f t="shared" si="27"/>
        <v>1693300</v>
      </c>
      <c r="H139" s="92">
        <f t="shared" si="27"/>
        <v>1693300</v>
      </c>
      <c r="I139" s="158">
        <f t="shared" si="24"/>
        <v>1</v>
      </c>
    </row>
    <row r="140" spans="1:9" ht="12.75">
      <c r="A140" s="11" t="s">
        <v>649</v>
      </c>
      <c r="B140" s="68" t="s">
        <v>484</v>
      </c>
      <c r="C140" s="8" t="s">
        <v>1001</v>
      </c>
      <c r="D140" s="11" t="s">
        <v>661</v>
      </c>
      <c r="E140" s="11" t="s">
        <v>13</v>
      </c>
      <c r="F140" s="92">
        <f t="shared" si="27"/>
        <v>2007400</v>
      </c>
      <c r="G140" s="92">
        <f t="shared" si="27"/>
        <v>1693300</v>
      </c>
      <c r="H140" s="92">
        <f t="shared" si="27"/>
        <v>1693300</v>
      </c>
      <c r="I140" s="158">
        <f t="shared" si="24"/>
        <v>1</v>
      </c>
    </row>
    <row r="141" spans="1:9" ht="12.75">
      <c r="A141" s="11" t="s">
        <v>373</v>
      </c>
      <c r="B141" s="15" t="s">
        <v>904</v>
      </c>
      <c r="C141" s="8" t="s">
        <v>1001</v>
      </c>
      <c r="D141" s="11" t="s">
        <v>661</v>
      </c>
      <c r="E141" s="11" t="s">
        <v>305</v>
      </c>
      <c r="F141" s="9">
        <f>'№5 вед '!G428</f>
        <v>2007400</v>
      </c>
      <c r="G141" s="9">
        <f>'№5 вед '!H428</f>
        <v>1693300</v>
      </c>
      <c r="H141" s="9">
        <f>'№5 вед '!I428</f>
        <v>1693300</v>
      </c>
      <c r="I141" s="158">
        <f t="shared" si="24"/>
        <v>1</v>
      </c>
    </row>
    <row r="142" spans="1:9" ht="78.75">
      <c r="A142" s="11" t="s">
        <v>25</v>
      </c>
      <c r="B142" s="10" t="s">
        <v>1210</v>
      </c>
      <c r="C142" s="8" t="s">
        <v>117</v>
      </c>
      <c r="D142" s="11"/>
      <c r="E142" s="11"/>
      <c r="F142" s="92">
        <f aca="true" t="shared" si="28" ref="F142:H145">F143</f>
        <v>358550</v>
      </c>
      <c r="G142" s="92">
        <f t="shared" si="28"/>
        <v>307423.45</v>
      </c>
      <c r="H142" s="92">
        <f t="shared" si="28"/>
        <v>307423.45</v>
      </c>
      <c r="I142" s="158">
        <f t="shared" si="24"/>
        <v>1</v>
      </c>
    </row>
    <row r="143" spans="1:9" ht="26.25">
      <c r="A143" s="11" t="s">
        <v>650</v>
      </c>
      <c r="B143" s="10" t="s">
        <v>347</v>
      </c>
      <c r="C143" s="8" t="s">
        <v>117</v>
      </c>
      <c r="D143" s="11" t="s">
        <v>660</v>
      </c>
      <c r="E143" s="11"/>
      <c r="F143" s="92">
        <f t="shared" si="28"/>
        <v>358550</v>
      </c>
      <c r="G143" s="92">
        <f t="shared" si="28"/>
        <v>307423.45</v>
      </c>
      <c r="H143" s="92">
        <f t="shared" si="28"/>
        <v>307423.45</v>
      </c>
      <c r="I143" s="158">
        <f t="shared" si="24"/>
        <v>1</v>
      </c>
    </row>
    <row r="144" spans="1:9" ht="12.75">
      <c r="A144" s="11" t="s">
        <v>651</v>
      </c>
      <c r="B144" s="10" t="s">
        <v>348</v>
      </c>
      <c r="C144" s="8" t="s">
        <v>117</v>
      </c>
      <c r="D144" s="11" t="s">
        <v>661</v>
      </c>
      <c r="E144" s="11"/>
      <c r="F144" s="92">
        <f t="shared" si="28"/>
        <v>358550</v>
      </c>
      <c r="G144" s="92">
        <f t="shared" si="28"/>
        <v>307423.45</v>
      </c>
      <c r="H144" s="92">
        <f t="shared" si="28"/>
        <v>307423.45</v>
      </c>
      <c r="I144" s="158">
        <f t="shared" si="24"/>
        <v>1</v>
      </c>
    </row>
    <row r="145" spans="1:9" ht="12.75">
      <c r="A145" s="11" t="s">
        <v>652</v>
      </c>
      <c r="B145" s="68" t="s">
        <v>484</v>
      </c>
      <c r="C145" s="8" t="s">
        <v>117</v>
      </c>
      <c r="D145" s="11" t="s">
        <v>661</v>
      </c>
      <c r="E145" s="11" t="s">
        <v>13</v>
      </c>
      <c r="F145" s="92">
        <f t="shared" si="28"/>
        <v>358550</v>
      </c>
      <c r="G145" s="92">
        <f t="shared" si="28"/>
        <v>307423.45</v>
      </c>
      <c r="H145" s="92">
        <f t="shared" si="28"/>
        <v>307423.45</v>
      </c>
      <c r="I145" s="158">
        <f t="shared" si="24"/>
        <v>1</v>
      </c>
    </row>
    <row r="146" spans="1:9" ht="12.75">
      <c r="A146" s="11" t="s">
        <v>518</v>
      </c>
      <c r="B146" s="15" t="s">
        <v>904</v>
      </c>
      <c r="C146" s="8" t="s">
        <v>117</v>
      </c>
      <c r="D146" s="11" t="s">
        <v>661</v>
      </c>
      <c r="E146" s="11" t="s">
        <v>305</v>
      </c>
      <c r="F146" s="9">
        <f>'№5 вед '!G431</f>
        <v>358550</v>
      </c>
      <c r="G146" s="9">
        <f>'№5 вед '!H431</f>
        <v>307423.45</v>
      </c>
      <c r="H146" s="9">
        <f>'№5 вед '!I431</f>
        <v>307423.45</v>
      </c>
      <c r="I146" s="158">
        <f t="shared" si="24"/>
        <v>1</v>
      </c>
    </row>
    <row r="147" spans="1:9" ht="105">
      <c r="A147" s="11" t="s">
        <v>727</v>
      </c>
      <c r="B147" s="10" t="s">
        <v>26</v>
      </c>
      <c r="C147" s="8" t="s">
        <v>118</v>
      </c>
      <c r="D147" s="11"/>
      <c r="E147" s="11"/>
      <c r="F147" s="92">
        <f aca="true" t="shared" si="29" ref="F147:H150">F148</f>
        <v>30000</v>
      </c>
      <c r="G147" s="92">
        <f t="shared" si="29"/>
        <v>23587.2</v>
      </c>
      <c r="H147" s="92">
        <f t="shared" si="29"/>
        <v>23587.2</v>
      </c>
      <c r="I147" s="158">
        <f t="shared" si="24"/>
        <v>1</v>
      </c>
    </row>
    <row r="148" spans="1:9" ht="26.25">
      <c r="A148" s="11" t="s">
        <v>728</v>
      </c>
      <c r="B148" s="10" t="s">
        <v>347</v>
      </c>
      <c r="C148" s="8" t="s">
        <v>118</v>
      </c>
      <c r="D148" s="11" t="s">
        <v>660</v>
      </c>
      <c r="E148" s="11"/>
      <c r="F148" s="92">
        <f t="shared" si="29"/>
        <v>30000</v>
      </c>
      <c r="G148" s="92">
        <f t="shared" si="29"/>
        <v>23587.2</v>
      </c>
      <c r="H148" s="92">
        <f t="shared" si="29"/>
        <v>23587.2</v>
      </c>
      <c r="I148" s="158">
        <f t="shared" si="24"/>
        <v>1</v>
      </c>
    </row>
    <row r="149" spans="1:9" ht="12.75">
      <c r="A149" s="11" t="s">
        <v>729</v>
      </c>
      <c r="B149" s="10" t="s">
        <v>348</v>
      </c>
      <c r="C149" s="8" t="s">
        <v>118</v>
      </c>
      <c r="D149" s="11" t="s">
        <v>661</v>
      </c>
      <c r="E149" s="11"/>
      <c r="F149" s="92">
        <f t="shared" si="29"/>
        <v>30000</v>
      </c>
      <c r="G149" s="92">
        <f t="shared" si="29"/>
        <v>23587.2</v>
      </c>
      <c r="H149" s="92">
        <f t="shared" si="29"/>
        <v>23587.2</v>
      </c>
      <c r="I149" s="158">
        <f t="shared" si="24"/>
        <v>1</v>
      </c>
    </row>
    <row r="150" spans="1:9" ht="12.75">
      <c r="A150" s="11" t="s">
        <v>629</v>
      </c>
      <c r="B150" s="68" t="s">
        <v>484</v>
      </c>
      <c r="C150" s="8" t="s">
        <v>118</v>
      </c>
      <c r="D150" s="11" t="s">
        <v>661</v>
      </c>
      <c r="E150" s="11" t="s">
        <v>13</v>
      </c>
      <c r="F150" s="92">
        <f t="shared" si="29"/>
        <v>30000</v>
      </c>
      <c r="G150" s="92">
        <f t="shared" si="29"/>
        <v>23587.2</v>
      </c>
      <c r="H150" s="92">
        <f t="shared" si="29"/>
        <v>23587.2</v>
      </c>
      <c r="I150" s="158">
        <f t="shared" si="24"/>
        <v>1</v>
      </c>
    </row>
    <row r="151" spans="1:9" ht="12.75">
      <c r="A151" s="11" t="s">
        <v>630</v>
      </c>
      <c r="B151" s="15" t="s">
        <v>904</v>
      </c>
      <c r="C151" s="8" t="s">
        <v>118</v>
      </c>
      <c r="D151" s="11" t="s">
        <v>661</v>
      </c>
      <c r="E151" s="11" t="s">
        <v>305</v>
      </c>
      <c r="F151" s="9">
        <f>'№5 вед '!G434</f>
        <v>30000</v>
      </c>
      <c r="G151" s="9">
        <f>'№5 вед '!H434</f>
        <v>23587.2</v>
      </c>
      <c r="H151" s="9">
        <f>'№5 вед '!I434</f>
        <v>23587.2</v>
      </c>
      <c r="I151" s="158">
        <f t="shared" si="24"/>
        <v>1</v>
      </c>
    </row>
    <row r="152" spans="1:9" ht="66">
      <c r="A152" s="11" t="s">
        <v>841</v>
      </c>
      <c r="B152" s="10" t="s">
        <v>336</v>
      </c>
      <c r="C152" s="8" t="s">
        <v>119</v>
      </c>
      <c r="D152" s="11"/>
      <c r="E152" s="11"/>
      <c r="F152" s="92">
        <f aca="true" t="shared" si="30" ref="F152:H155">F153</f>
        <v>91450</v>
      </c>
      <c r="G152" s="92">
        <f t="shared" si="30"/>
        <v>113274</v>
      </c>
      <c r="H152" s="92">
        <f t="shared" si="30"/>
        <v>113274</v>
      </c>
      <c r="I152" s="158">
        <f t="shared" si="24"/>
        <v>1</v>
      </c>
    </row>
    <row r="153" spans="1:9" ht="26.25">
      <c r="A153" s="11" t="s">
        <v>1088</v>
      </c>
      <c r="B153" s="10" t="s">
        <v>347</v>
      </c>
      <c r="C153" s="8" t="s">
        <v>119</v>
      </c>
      <c r="D153" s="11" t="s">
        <v>660</v>
      </c>
      <c r="E153" s="11"/>
      <c r="F153" s="92">
        <f t="shared" si="30"/>
        <v>91450</v>
      </c>
      <c r="G153" s="92">
        <f t="shared" si="30"/>
        <v>113274</v>
      </c>
      <c r="H153" s="92">
        <f t="shared" si="30"/>
        <v>113274</v>
      </c>
      <c r="I153" s="158">
        <f t="shared" si="24"/>
        <v>1</v>
      </c>
    </row>
    <row r="154" spans="1:9" ht="12.75">
      <c r="A154" s="11" t="s">
        <v>1089</v>
      </c>
      <c r="B154" s="10" t="s">
        <v>348</v>
      </c>
      <c r="C154" s="8" t="s">
        <v>119</v>
      </c>
      <c r="D154" s="11" t="s">
        <v>661</v>
      </c>
      <c r="E154" s="11"/>
      <c r="F154" s="92">
        <f t="shared" si="30"/>
        <v>91450</v>
      </c>
      <c r="G154" s="92">
        <f t="shared" si="30"/>
        <v>113274</v>
      </c>
      <c r="H154" s="92">
        <f t="shared" si="30"/>
        <v>113274</v>
      </c>
      <c r="I154" s="158">
        <f t="shared" si="24"/>
        <v>1</v>
      </c>
    </row>
    <row r="155" spans="1:9" ht="12.75">
      <c r="A155" s="11" t="s">
        <v>1090</v>
      </c>
      <c r="B155" s="68" t="s">
        <v>484</v>
      </c>
      <c r="C155" s="8" t="s">
        <v>119</v>
      </c>
      <c r="D155" s="11" t="s">
        <v>661</v>
      </c>
      <c r="E155" s="11" t="s">
        <v>13</v>
      </c>
      <c r="F155" s="92">
        <f t="shared" si="30"/>
        <v>91450</v>
      </c>
      <c r="G155" s="92">
        <f t="shared" si="30"/>
        <v>113274</v>
      </c>
      <c r="H155" s="92">
        <f t="shared" si="30"/>
        <v>113274</v>
      </c>
      <c r="I155" s="158">
        <f t="shared" si="24"/>
        <v>1</v>
      </c>
    </row>
    <row r="156" spans="1:9" ht="12.75">
      <c r="A156" s="11" t="s">
        <v>1091</v>
      </c>
      <c r="B156" s="15" t="s">
        <v>904</v>
      </c>
      <c r="C156" s="8" t="s">
        <v>119</v>
      </c>
      <c r="D156" s="11" t="s">
        <v>661</v>
      </c>
      <c r="E156" s="11" t="s">
        <v>305</v>
      </c>
      <c r="F156" s="9">
        <f>'№5 вед '!G437</f>
        <v>91450</v>
      </c>
      <c r="G156" s="9">
        <f>'№5 вед '!H437</f>
        <v>113274</v>
      </c>
      <c r="H156" s="9">
        <f>'№5 вед '!I437</f>
        <v>113274</v>
      </c>
      <c r="I156" s="158">
        <f t="shared" si="24"/>
        <v>1</v>
      </c>
    </row>
    <row r="157" spans="1:9" ht="66">
      <c r="A157" s="11" t="s">
        <v>682</v>
      </c>
      <c r="B157" s="10" t="s">
        <v>337</v>
      </c>
      <c r="C157" s="8" t="s">
        <v>120</v>
      </c>
      <c r="D157" s="11"/>
      <c r="E157" s="11"/>
      <c r="F157" s="92">
        <f aca="true" t="shared" si="31" ref="F157:H165">F158</f>
        <v>300000</v>
      </c>
      <c r="G157" s="92">
        <f t="shared" si="31"/>
        <v>150000</v>
      </c>
      <c r="H157" s="92">
        <f t="shared" si="31"/>
        <v>150000</v>
      </c>
      <c r="I157" s="158">
        <f t="shared" si="24"/>
        <v>1</v>
      </c>
    </row>
    <row r="158" spans="1:9" ht="26.25">
      <c r="A158" s="11" t="s">
        <v>683</v>
      </c>
      <c r="B158" s="10" t="s">
        <v>347</v>
      </c>
      <c r="C158" s="8" t="s">
        <v>120</v>
      </c>
      <c r="D158" s="11" t="s">
        <v>660</v>
      </c>
      <c r="E158" s="11"/>
      <c r="F158" s="92">
        <f t="shared" si="31"/>
        <v>300000</v>
      </c>
      <c r="G158" s="92">
        <f t="shared" si="31"/>
        <v>150000</v>
      </c>
      <c r="H158" s="92">
        <f t="shared" si="31"/>
        <v>150000</v>
      </c>
      <c r="I158" s="158">
        <f t="shared" si="24"/>
        <v>1</v>
      </c>
    </row>
    <row r="159" spans="1:9" ht="12.75">
      <c r="A159" s="11" t="s">
        <v>684</v>
      </c>
      <c r="B159" s="10" t="s">
        <v>348</v>
      </c>
      <c r="C159" s="8" t="s">
        <v>120</v>
      </c>
      <c r="D159" s="11" t="s">
        <v>661</v>
      </c>
      <c r="E159" s="11"/>
      <c r="F159" s="92">
        <f t="shared" si="31"/>
        <v>300000</v>
      </c>
      <c r="G159" s="92">
        <f t="shared" si="31"/>
        <v>150000</v>
      </c>
      <c r="H159" s="92">
        <f t="shared" si="31"/>
        <v>150000</v>
      </c>
      <c r="I159" s="158">
        <f t="shared" si="24"/>
        <v>1</v>
      </c>
    </row>
    <row r="160" spans="1:9" ht="12.75">
      <c r="A160" s="11" t="s">
        <v>685</v>
      </c>
      <c r="B160" s="68" t="s">
        <v>484</v>
      </c>
      <c r="C160" s="8" t="s">
        <v>120</v>
      </c>
      <c r="D160" s="11" t="s">
        <v>661</v>
      </c>
      <c r="E160" s="11" t="s">
        <v>13</v>
      </c>
      <c r="F160" s="92">
        <f t="shared" si="31"/>
        <v>300000</v>
      </c>
      <c r="G160" s="92">
        <f t="shared" si="31"/>
        <v>150000</v>
      </c>
      <c r="H160" s="92">
        <f t="shared" si="31"/>
        <v>150000</v>
      </c>
      <c r="I160" s="158">
        <f t="shared" si="24"/>
        <v>1</v>
      </c>
    </row>
    <row r="161" spans="1:9" ht="12.75">
      <c r="A161" s="11" t="s">
        <v>686</v>
      </c>
      <c r="B161" s="15" t="s">
        <v>904</v>
      </c>
      <c r="C161" s="8" t="s">
        <v>120</v>
      </c>
      <c r="D161" s="11" t="s">
        <v>661</v>
      </c>
      <c r="E161" s="11" t="s">
        <v>305</v>
      </c>
      <c r="F161" s="9">
        <f>'№5 вед '!G440</f>
        <v>300000</v>
      </c>
      <c r="G161" s="9">
        <f>'№5 вед '!H440</f>
        <v>150000</v>
      </c>
      <c r="H161" s="9">
        <f>'№5 вед '!I440</f>
        <v>150000</v>
      </c>
      <c r="I161" s="158">
        <f t="shared" si="24"/>
        <v>1</v>
      </c>
    </row>
    <row r="162" spans="1:9" ht="105">
      <c r="A162" s="11" t="s">
        <v>687</v>
      </c>
      <c r="B162" s="10" t="s">
        <v>1791</v>
      </c>
      <c r="C162" s="8" t="s">
        <v>1790</v>
      </c>
      <c r="D162" s="11"/>
      <c r="E162" s="11"/>
      <c r="F162" s="92">
        <f t="shared" si="31"/>
        <v>0</v>
      </c>
      <c r="G162" s="92">
        <f t="shared" si="31"/>
        <v>330300</v>
      </c>
      <c r="H162" s="92">
        <f t="shared" si="31"/>
        <v>0</v>
      </c>
      <c r="I162" s="158">
        <f>H162/G162</f>
        <v>0</v>
      </c>
    </row>
    <row r="163" spans="1:9" ht="26.25">
      <c r="A163" s="11" t="s">
        <v>688</v>
      </c>
      <c r="B163" s="10" t="s">
        <v>347</v>
      </c>
      <c r="C163" s="8" t="s">
        <v>1790</v>
      </c>
      <c r="D163" s="11" t="s">
        <v>660</v>
      </c>
      <c r="E163" s="11"/>
      <c r="F163" s="92">
        <f t="shared" si="31"/>
        <v>0</v>
      </c>
      <c r="G163" s="92">
        <f t="shared" si="31"/>
        <v>330300</v>
      </c>
      <c r="H163" s="92">
        <f t="shared" si="31"/>
        <v>0</v>
      </c>
      <c r="I163" s="158">
        <f>H163/G163</f>
        <v>0</v>
      </c>
    </row>
    <row r="164" spans="1:9" ht="12.75">
      <c r="A164" s="11" t="s">
        <v>689</v>
      </c>
      <c r="B164" s="10" t="s">
        <v>348</v>
      </c>
      <c r="C164" s="8" t="s">
        <v>1790</v>
      </c>
      <c r="D164" s="11" t="s">
        <v>661</v>
      </c>
      <c r="E164" s="11"/>
      <c r="F164" s="92">
        <f t="shared" si="31"/>
        <v>0</v>
      </c>
      <c r="G164" s="92">
        <f t="shared" si="31"/>
        <v>330300</v>
      </c>
      <c r="H164" s="92">
        <f t="shared" si="31"/>
        <v>0</v>
      </c>
      <c r="I164" s="158">
        <f>H164/G164</f>
        <v>0</v>
      </c>
    </row>
    <row r="165" spans="1:9" ht="12.75">
      <c r="A165" s="11" t="s">
        <v>690</v>
      </c>
      <c r="B165" s="68" t="s">
        <v>484</v>
      </c>
      <c r="C165" s="8" t="s">
        <v>1790</v>
      </c>
      <c r="D165" s="11" t="s">
        <v>661</v>
      </c>
      <c r="E165" s="11" t="s">
        <v>13</v>
      </c>
      <c r="F165" s="92">
        <f t="shared" si="31"/>
        <v>0</v>
      </c>
      <c r="G165" s="92">
        <f t="shared" si="31"/>
        <v>330300</v>
      </c>
      <c r="H165" s="92">
        <f t="shared" si="31"/>
        <v>0</v>
      </c>
      <c r="I165" s="158">
        <f>H165/G165</f>
        <v>0</v>
      </c>
    </row>
    <row r="166" spans="1:9" ht="12.75">
      <c r="A166" s="11" t="s">
        <v>691</v>
      </c>
      <c r="B166" s="15" t="s">
        <v>904</v>
      </c>
      <c r="C166" s="8" t="s">
        <v>1790</v>
      </c>
      <c r="D166" s="11" t="s">
        <v>661</v>
      </c>
      <c r="E166" s="11" t="s">
        <v>305</v>
      </c>
      <c r="F166" s="9">
        <f>'№5 вед '!G443</f>
        <v>0</v>
      </c>
      <c r="G166" s="9">
        <f>'№5 вед '!H443</f>
        <v>330300</v>
      </c>
      <c r="H166" s="9">
        <f>'№5 вед '!I443</f>
        <v>0</v>
      </c>
      <c r="I166" s="158">
        <f>H166/G166</f>
        <v>0</v>
      </c>
    </row>
    <row r="167" spans="1:9" s="162" customFormat="1" ht="39">
      <c r="A167" s="11" t="s">
        <v>1092</v>
      </c>
      <c r="B167" s="77" t="s">
        <v>577</v>
      </c>
      <c r="C167" s="14" t="s">
        <v>121</v>
      </c>
      <c r="D167" s="14"/>
      <c r="E167" s="14"/>
      <c r="F167" s="90">
        <f>F168+F177+F199+F190+F212</f>
        <v>25690300</v>
      </c>
      <c r="G167" s="90">
        <f>G168+G177+G199+G190+G212</f>
        <v>25920246</v>
      </c>
      <c r="H167" s="90">
        <f>H168+H177+H199+H190+H212</f>
        <v>25920246</v>
      </c>
      <c r="I167" s="159">
        <f t="shared" si="24"/>
        <v>1</v>
      </c>
    </row>
    <row r="168" spans="1:9" ht="92.25">
      <c r="A168" s="11" t="s">
        <v>1093</v>
      </c>
      <c r="B168" s="10" t="s">
        <v>288</v>
      </c>
      <c r="C168" s="70" t="s">
        <v>122</v>
      </c>
      <c r="D168" s="11"/>
      <c r="E168" s="11"/>
      <c r="F168" s="92">
        <f>F169+F173</f>
        <v>1860300</v>
      </c>
      <c r="G168" s="92">
        <f>G169+G173</f>
        <v>1860300</v>
      </c>
      <c r="H168" s="92">
        <f>H169+H173</f>
        <v>1860300</v>
      </c>
      <c r="I168" s="158">
        <f t="shared" si="24"/>
        <v>1</v>
      </c>
    </row>
    <row r="169" spans="1:9" ht="52.5">
      <c r="A169" s="11" t="s">
        <v>692</v>
      </c>
      <c r="B169" s="10" t="s">
        <v>4</v>
      </c>
      <c r="C169" s="70" t="s">
        <v>122</v>
      </c>
      <c r="D169" s="11" t="s">
        <v>355</v>
      </c>
      <c r="E169" s="11"/>
      <c r="F169" s="92">
        <f aca="true" t="shared" si="32" ref="F169:H171">F170</f>
        <v>1341700</v>
      </c>
      <c r="G169" s="92">
        <f t="shared" si="32"/>
        <v>1341700</v>
      </c>
      <c r="H169" s="92">
        <f t="shared" si="32"/>
        <v>1341700</v>
      </c>
      <c r="I169" s="158">
        <f t="shared" si="24"/>
        <v>1</v>
      </c>
    </row>
    <row r="170" spans="1:9" ht="26.25">
      <c r="A170" s="11" t="s">
        <v>693</v>
      </c>
      <c r="B170" s="10" t="s">
        <v>30</v>
      </c>
      <c r="C170" s="70" t="s">
        <v>122</v>
      </c>
      <c r="D170" s="11" t="s">
        <v>372</v>
      </c>
      <c r="E170" s="11"/>
      <c r="F170" s="92">
        <f t="shared" si="32"/>
        <v>1341700</v>
      </c>
      <c r="G170" s="92">
        <f t="shared" si="32"/>
        <v>1341700</v>
      </c>
      <c r="H170" s="92">
        <f t="shared" si="32"/>
        <v>1341700</v>
      </c>
      <c r="I170" s="158">
        <f t="shared" si="24"/>
        <v>1</v>
      </c>
    </row>
    <row r="171" spans="1:9" ht="12.75">
      <c r="A171" s="11" t="s">
        <v>694</v>
      </c>
      <c r="B171" s="68" t="s">
        <v>484</v>
      </c>
      <c r="C171" s="70" t="s">
        <v>122</v>
      </c>
      <c r="D171" s="11" t="s">
        <v>372</v>
      </c>
      <c r="E171" s="11" t="s">
        <v>13</v>
      </c>
      <c r="F171" s="92">
        <f t="shared" si="32"/>
        <v>1341700</v>
      </c>
      <c r="G171" s="92">
        <f t="shared" si="32"/>
        <v>1341700</v>
      </c>
      <c r="H171" s="92">
        <f t="shared" si="32"/>
        <v>1341700</v>
      </c>
      <c r="I171" s="158">
        <f t="shared" si="24"/>
        <v>1</v>
      </c>
    </row>
    <row r="172" spans="1:9" ht="12.75">
      <c r="A172" s="11" t="s">
        <v>695</v>
      </c>
      <c r="B172" s="10" t="s">
        <v>326</v>
      </c>
      <c r="C172" s="70" t="s">
        <v>122</v>
      </c>
      <c r="D172" s="11" t="s">
        <v>372</v>
      </c>
      <c r="E172" s="11" t="s">
        <v>306</v>
      </c>
      <c r="F172" s="9">
        <f>'№5 вед '!G449</f>
        <v>1341700</v>
      </c>
      <c r="G172" s="9">
        <f>'№5 вед '!H449</f>
        <v>1341700</v>
      </c>
      <c r="H172" s="9">
        <f>'№5 вед '!I449</f>
        <v>1341700</v>
      </c>
      <c r="I172" s="158">
        <f t="shared" si="24"/>
        <v>1</v>
      </c>
    </row>
    <row r="173" spans="1:9" ht="26.25">
      <c r="A173" s="11" t="s">
        <v>696</v>
      </c>
      <c r="B173" s="10" t="s">
        <v>1804</v>
      </c>
      <c r="C173" s="70" t="s">
        <v>122</v>
      </c>
      <c r="D173" s="11" t="s">
        <v>147</v>
      </c>
      <c r="E173" s="11"/>
      <c r="F173" s="92">
        <f aca="true" t="shared" si="33" ref="F173:H175">F174</f>
        <v>518600</v>
      </c>
      <c r="G173" s="92">
        <f t="shared" si="33"/>
        <v>518600</v>
      </c>
      <c r="H173" s="92">
        <f t="shared" si="33"/>
        <v>518600</v>
      </c>
      <c r="I173" s="158">
        <f aca="true" t="shared" si="34" ref="I173:I231">H173/G173</f>
        <v>1</v>
      </c>
    </row>
    <row r="174" spans="1:9" ht="26.25">
      <c r="A174" s="11" t="s">
        <v>697</v>
      </c>
      <c r="B174" s="10" t="s">
        <v>410</v>
      </c>
      <c r="C174" s="70" t="s">
        <v>122</v>
      </c>
      <c r="D174" s="11" t="s">
        <v>749</v>
      </c>
      <c r="E174" s="11"/>
      <c r="F174" s="92">
        <f t="shared" si="33"/>
        <v>518600</v>
      </c>
      <c r="G174" s="92">
        <f t="shared" si="33"/>
        <v>518600</v>
      </c>
      <c r="H174" s="92">
        <f t="shared" si="33"/>
        <v>518600</v>
      </c>
      <c r="I174" s="158">
        <f t="shared" si="34"/>
        <v>1</v>
      </c>
    </row>
    <row r="175" spans="1:9" ht="12.75">
      <c r="A175" s="11" t="s">
        <v>698</v>
      </c>
      <c r="B175" s="68" t="s">
        <v>484</v>
      </c>
      <c r="C175" s="70" t="s">
        <v>122</v>
      </c>
      <c r="D175" s="11" t="s">
        <v>749</v>
      </c>
      <c r="E175" s="11" t="s">
        <v>13</v>
      </c>
      <c r="F175" s="92">
        <f t="shared" si="33"/>
        <v>518600</v>
      </c>
      <c r="G175" s="92">
        <f t="shared" si="33"/>
        <v>518600</v>
      </c>
      <c r="H175" s="92">
        <f t="shared" si="33"/>
        <v>518600</v>
      </c>
      <c r="I175" s="158">
        <f t="shared" si="34"/>
        <v>1</v>
      </c>
    </row>
    <row r="176" spans="1:9" ht="12.75">
      <c r="A176" s="11" t="s">
        <v>699</v>
      </c>
      <c r="B176" s="10" t="s">
        <v>326</v>
      </c>
      <c r="C176" s="70" t="s">
        <v>122</v>
      </c>
      <c r="D176" s="11" t="s">
        <v>749</v>
      </c>
      <c r="E176" s="11" t="s">
        <v>306</v>
      </c>
      <c r="F176" s="9">
        <f>'№5 вед '!G451</f>
        <v>518600</v>
      </c>
      <c r="G176" s="9">
        <f>'№5 вед '!H451</f>
        <v>518600</v>
      </c>
      <c r="H176" s="9">
        <f>'№5 вед '!I451</f>
        <v>518600</v>
      </c>
      <c r="I176" s="158">
        <f t="shared" si="34"/>
        <v>1</v>
      </c>
    </row>
    <row r="177" spans="1:9" ht="78.75">
      <c r="A177" s="11" t="s">
        <v>700</v>
      </c>
      <c r="B177" s="10" t="s">
        <v>579</v>
      </c>
      <c r="C177" s="8" t="s">
        <v>123</v>
      </c>
      <c r="D177" s="11"/>
      <c r="E177" s="11"/>
      <c r="F177" s="92">
        <f>F178+F182+F186</f>
        <v>5625000</v>
      </c>
      <c r="G177" s="92">
        <f>G178+G182+G186</f>
        <v>5625000</v>
      </c>
      <c r="H177" s="92">
        <f>H178+H182+H186</f>
        <v>5625000</v>
      </c>
      <c r="I177" s="158">
        <f t="shared" si="34"/>
        <v>1</v>
      </c>
    </row>
    <row r="178" spans="1:9" ht="52.5">
      <c r="A178" s="11" t="s">
        <v>701</v>
      </c>
      <c r="B178" s="10" t="s">
        <v>4</v>
      </c>
      <c r="C178" s="8" t="s">
        <v>123</v>
      </c>
      <c r="D178" s="11" t="s">
        <v>355</v>
      </c>
      <c r="E178" s="11"/>
      <c r="F178" s="92">
        <f aca="true" t="shared" si="35" ref="F178:H180">F179</f>
        <v>4514906</v>
      </c>
      <c r="G178" s="92">
        <f t="shared" si="35"/>
        <v>4602172</v>
      </c>
      <c r="H178" s="92">
        <f t="shared" si="35"/>
        <v>4602172</v>
      </c>
      <c r="I178" s="158">
        <f t="shared" si="34"/>
        <v>1</v>
      </c>
    </row>
    <row r="179" spans="1:9" ht="26.25">
      <c r="A179" s="11" t="s">
        <v>731</v>
      </c>
      <c r="B179" s="10" t="s">
        <v>30</v>
      </c>
      <c r="C179" s="8" t="s">
        <v>123</v>
      </c>
      <c r="D179" s="11" t="s">
        <v>372</v>
      </c>
      <c r="E179" s="11"/>
      <c r="F179" s="92">
        <f t="shared" si="35"/>
        <v>4514906</v>
      </c>
      <c r="G179" s="92">
        <f t="shared" si="35"/>
        <v>4602172</v>
      </c>
      <c r="H179" s="92">
        <f t="shared" si="35"/>
        <v>4602172</v>
      </c>
      <c r="I179" s="158">
        <f t="shared" si="34"/>
        <v>1</v>
      </c>
    </row>
    <row r="180" spans="1:9" ht="12.75">
      <c r="A180" s="11" t="s">
        <v>732</v>
      </c>
      <c r="B180" s="68" t="s">
        <v>484</v>
      </c>
      <c r="C180" s="8" t="s">
        <v>123</v>
      </c>
      <c r="D180" s="11" t="s">
        <v>372</v>
      </c>
      <c r="E180" s="11" t="s">
        <v>13</v>
      </c>
      <c r="F180" s="92">
        <f t="shared" si="35"/>
        <v>4514906</v>
      </c>
      <c r="G180" s="92">
        <f t="shared" si="35"/>
        <v>4602172</v>
      </c>
      <c r="H180" s="92">
        <f t="shared" si="35"/>
        <v>4602172</v>
      </c>
      <c r="I180" s="158">
        <f t="shared" si="34"/>
        <v>1</v>
      </c>
    </row>
    <row r="181" spans="1:9" ht="12.75">
      <c r="A181" s="11" t="s">
        <v>733</v>
      </c>
      <c r="B181" s="10" t="s">
        <v>326</v>
      </c>
      <c r="C181" s="8" t="s">
        <v>123</v>
      </c>
      <c r="D181" s="11" t="s">
        <v>372</v>
      </c>
      <c r="E181" s="11" t="s">
        <v>306</v>
      </c>
      <c r="F181" s="9">
        <f>'№5 вед '!G454</f>
        <v>4514906</v>
      </c>
      <c r="G181" s="9">
        <f>'№5 вед '!H454</f>
        <v>4602172</v>
      </c>
      <c r="H181" s="9">
        <f>'№5 вед '!I454</f>
        <v>4602172</v>
      </c>
      <c r="I181" s="158">
        <f t="shared" si="34"/>
        <v>1</v>
      </c>
    </row>
    <row r="182" spans="1:9" ht="26.25">
      <c r="A182" s="11" t="s">
        <v>702</v>
      </c>
      <c r="B182" s="10" t="s">
        <v>1804</v>
      </c>
      <c r="C182" s="8" t="s">
        <v>123</v>
      </c>
      <c r="D182" s="11" t="s">
        <v>147</v>
      </c>
      <c r="E182" s="11"/>
      <c r="F182" s="92">
        <f aca="true" t="shared" si="36" ref="F182:H184">F183</f>
        <v>1109094</v>
      </c>
      <c r="G182" s="92">
        <f t="shared" si="36"/>
        <v>1022575.1799999999</v>
      </c>
      <c r="H182" s="92">
        <f t="shared" si="36"/>
        <v>1022575.1799999999</v>
      </c>
      <c r="I182" s="158">
        <f t="shared" si="34"/>
        <v>1</v>
      </c>
    </row>
    <row r="183" spans="1:9" ht="26.25">
      <c r="A183" s="11" t="s">
        <v>703</v>
      </c>
      <c r="B183" s="10" t="s">
        <v>410</v>
      </c>
      <c r="C183" s="8" t="s">
        <v>123</v>
      </c>
      <c r="D183" s="11" t="s">
        <v>749</v>
      </c>
      <c r="E183" s="11"/>
      <c r="F183" s="92">
        <f t="shared" si="36"/>
        <v>1109094</v>
      </c>
      <c r="G183" s="92">
        <f t="shared" si="36"/>
        <v>1022575.1799999999</v>
      </c>
      <c r="H183" s="92">
        <f t="shared" si="36"/>
        <v>1022575.1799999999</v>
      </c>
      <c r="I183" s="158">
        <f t="shared" si="34"/>
        <v>1</v>
      </c>
    </row>
    <row r="184" spans="1:9" ht="12.75">
      <c r="A184" s="11" t="s">
        <v>704</v>
      </c>
      <c r="B184" s="68" t="s">
        <v>484</v>
      </c>
      <c r="C184" s="8" t="s">
        <v>123</v>
      </c>
      <c r="D184" s="11" t="s">
        <v>749</v>
      </c>
      <c r="E184" s="11" t="s">
        <v>13</v>
      </c>
      <c r="F184" s="92">
        <f>F185</f>
        <v>1109094</v>
      </c>
      <c r="G184" s="92">
        <f t="shared" si="36"/>
        <v>1022575.1799999999</v>
      </c>
      <c r="H184" s="92">
        <f t="shared" si="36"/>
        <v>1022575.1799999999</v>
      </c>
      <c r="I184" s="158">
        <f t="shared" si="34"/>
        <v>1</v>
      </c>
    </row>
    <row r="185" spans="1:9" ht="12.75">
      <c r="A185" s="11" t="s">
        <v>705</v>
      </c>
      <c r="B185" s="10" t="s">
        <v>326</v>
      </c>
      <c r="C185" s="8" t="s">
        <v>123</v>
      </c>
      <c r="D185" s="11" t="s">
        <v>749</v>
      </c>
      <c r="E185" s="11" t="s">
        <v>306</v>
      </c>
      <c r="F185" s="9">
        <f>'№5 вед '!G456</f>
        <v>1109094</v>
      </c>
      <c r="G185" s="9">
        <f>'№5 вед '!H456</f>
        <v>1022575.1799999999</v>
      </c>
      <c r="H185" s="9">
        <f>'№5 вед '!I456</f>
        <v>1022575.1799999999</v>
      </c>
      <c r="I185" s="158">
        <f t="shared" si="34"/>
        <v>1</v>
      </c>
    </row>
    <row r="186" spans="1:9" ht="12.75">
      <c r="A186" s="11" t="s">
        <v>706</v>
      </c>
      <c r="B186" s="10" t="s">
        <v>33</v>
      </c>
      <c r="C186" s="8" t="s">
        <v>123</v>
      </c>
      <c r="D186" s="11" t="s">
        <v>32</v>
      </c>
      <c r="E186" s="11"/>
      <c r="F186" s="92">
        <f aca="true" t="shared" si="37" ref="F186:H188">F187</f>
        <v>1000</v>
      </c>
      <c r="G186" s="92">
        <f t="shared" si="37"/>
        <v>252.82</v>
      </c>
      <c r="H186" s="92">
        <f t="shared" si="37"/>
        <v>252.82</v>
      </c>
      <c r="I186" s="158">
        <f t="shared" si="34"/>
        <v>1</v>
      </c>
    </row>
    <row r="187" spans="1:9" ht="12.75">
      <c r="A187" s="11" t="s">
        <v>707</v>
      </c>
      <c r="B187" s="10" t="s">
        <v>34</v>
      </c>
      <c r="C187" s="8" t="s">
        <v>123</v>
      </c>
      <c r="D187" s="11" t="s">
        <v>31</v>
      </c>
      <c r="E187" s="11"/>
      <c r="F187" s="92">
        <f t="shared" si="37"/>
        <v>1000</v>
      </c>
      <c r="G187" s="92">
        <f t="shared" si="37"/>
        <v>252.82</v>
      </c>
      <c r="H187" s="92">
        <f t="shared" si="37"/>
        <v>252.82</v>
      </c>
      <c r="I187" s="158">
        <f t="shared" si="34"/>
        <v>1</v>
      </c>
    </row>
    <row r="188" spans="1:9" ht="12.75">
      <c r="A188" s="11" t="s">
        <v>708</v>
      </c>
      <c r="B188" s="68" t="s">
        <v>484</v>
      </c>
      <c r="C188" s="8" t="s">
        <v>123</v>
      </c>
      <c r="D188" s="11" t="s">
        <v>31</v>
      </c>
      <c r="E188" s="11" t="s">
        <v>13</v>
      </c>
      <c r="F188" s="92">
        <f t="shared" si="37"/>
        <v>1000</v>
      </c>
      <c r="G188" s="92">
        <f t="shared" si="37"/>
        <v>252.82</v>
      </c>
      <c r="H188" s="92">
        <f t="shared" si="37"/>
        <v>252.82</v>
      </c>
      <c r="I188" s="158">
        <f t="shared" si="34"/>
        <v>1</v>
      </c>
    </row>
    <row r="189" spans="1:9" ht="12.75">
      <c r="A189" s="11" t="s">
        <v>168</v>
      </c>
      <c r="B189" s="10" t="s">
        <v>326</v>
      </c>
      <c r="C189" s="8" t="s">
        <v>123</v>
      </c>
      <c r="D189" s="11" t="s">
        <v>31</v>
      </c>
      <c r="E189" s="11" t="s">
        <v>306</v>
      </c>
      <c r="F189" s="9">
        <f>'№5 вед '!G458</f>
        <v>1000</v>
      </c>
      <c r="G189" s="9">
        <f>'№5 вед '!H458</f>
        <v>252.82</v>
      </c>
      <c r="H189" s="9">
        <f>'№5 вед '!I458</f>
        <v>252.82</v>
      </c>
      <c r="I189" s="158">
        <f t="shared" si="34"/>
        <v>1</v>
      </c>
    </row>
    <row r="190" spans="1:9" ht="66">
      <c r="A190" s="11" t="s">
        <v>709</v>
      </c>
      <c r="B190" s="10" t="s">
        <v>1138</v>
      </c>
      <c r="C190" s="8" t="s">
        <v>1139</v>
      </c>
      <c r="D190" s="8"/>
      <c r="E190" s="11"/>
      <c r="F190" s="9">
        <f>F191+F195</f>
        <v>650000</v>
      </c>
      <c r="G190" s="9">
        <f>G191+G195</f>
        <v>519800</v>
      </c>
      <c r="H190" s="9">
        <f>H191+H195</f>
        <v>519800</v>
      </c>
      <c r="I190" s="158">
        <f t="shared" si="34"/>
        <v>1</v>
      </c>
    </row>
    <row r="191" spans="1:9" ht="52.5">
      <c r="A191" s="11" t="s">
        <v>710</v>
      </c>
      <c r="B191" s="10" t="s">
        <v>4</v>
      </c>
      <c r="C191" s="8" t="s">
        <v>1139</v>
      </c>
      <c r="D191" s="11" t="s">
        <v>355</v>
      </c>
      <c r="E191" s="11"/>
      <c r="F191" s="9">
        <f aca="true" t="shared" si="38" ref="F191:H193">F192</f>
        <v>624960</v>
      </c>
      <c r="G191" s="9">
        <f t="shared" si="38"/>
        <v>494760</v>
      </c>
      <c r="H191" s="9">
        <f t="shared" si="38"/>
        <v>494760</v>
      </c>
      <c r="I191" s="158">
        <f t="shared" si="34"/>
        <v>1</v>
      </c>
    </row>
    <row r="192" spans="1:9" ht="12.75">
      <c r="A192" s="11" t="s">
        <v>711</v>
      </c>
      <c r="B192" s="10" t="s">
        <v>5</v>
      </c>
      <c r="C192" s="8" t="s">
        <v>1139</v>
      </c>
      <c r="D192" s="8" t="s">
        <v>364</v>
      </c>
      <c r="E192" s="11"/>
      <c r="F192" s="9">
        <f t="shared" si="38"/>
        <v>624960</v>
      </c>
      <c r="G192" s="9">
        <f t="shared" si="38"/>
        <v>494760</v>
      </c>
      <c r="H192" s="9">
        <f t="shared" si="38"/>
        <v>494760</v>
      </c>
      <c r="I192" s="158">
        <f t="shared" si="34"/>
        <v>1</v>
      </c>
    </row>
    <row r="193" spans="1:9" ht="12.75">
      <c r="A193" s="11" t="s">
        <v>712</v>
      </c>
      <c r="B193" s="68" t="s">
        <v>484</v>
      </c>
      <c r="C193" s="8" t="s">
        <v>1139</v>
      </c>
      <c r="D193" s="8" t="s">
        <v>364</v>
      </c>
      <c r="E193" s="11" t="s">
        <v>13</v>
      </c>
      <c r="F193" s="9">
        <f t="shared" si="38"/>
        <v>624960</v>
      </c>
      <c r="G193" s="9">
        <f t="shared" si="38"/>
        <v>494760</v>
      </c>
      <c r="H193" s="9">
        <f t="shared" si="38"/>
        <v>494760</v>
      </c>
      <c r="I193" s="158">
        <f t="shared" si="34"/>
        <v>1</v>
      </c>
    </row>
    <row r="194" spans="1:9" ht="12.75">
      <c r="A194" s="11" t="s">
        <v>713</v>
      </c>
      <c r="B194" s="10" t="s">
        <v>326</v>
      </c>
      <c r="C194" s="8" t="s">
        <v>1139</v>
      </c>
      <c r="D194" s="8" t="s">
        <v>364</v>
      </c>
      <c r="E194" s="11" t="s">
        <v>306</v>
      </c>
      <c r="F194" s="9">
        <f>'№5 вед '!G461</f>
        <v>624960</v>
      </c>
      <c r="G194" s="9">
        <f>'№5 вед '!H461</f>
        <v>494760</v>
      </c>
      <c r="H194" s="9">
        <f>'№5 вед '!I461</f>
        <v>494760</v>
      </c>
      <c r="I194" s="158">
        <f t="shared" si="34"/>
        <v>1</v>
      </c>
    </row>
    <row r="195" spans="1:9" ht="26.25">
      <c r="A195" s="11" t="s">
        <v>714</v>
      </c>
      <c r="B195" s="10" t="s">
        <v>1804</v>
      </c>
      <c r="C195" s="8" t="s">
        <v>1139</v>
      </c>
      <c r="D195" s="11" t="s">
        <v>147</v>
      </c>
      <c r="E195" s="11"/>
      <c r="F195" s="9">
        <f aca="true" t="shared" si="39" ref="F195:H197">F196</f>
        <v>25040</v>
      </c>
      <c r="G195" s="9">
        <f t="shared" si="39"/>
        <v>25040</v>
      </c>
      <c r="H195" s="9">
        <f t="shared" si="39"/>
        <v>25040</v>
      </c>
      <c r="I195" s="158">
        <f t="shared" si="34"/>
        <v>1</v>
      </c>
    </row>
    <row r="196" spans="1:9" ht="26.25">
      <c r="A196" s="11" t="s">
        <v>715</v>
      </c>
      <c r="B196" s="10" t="s">
        <v>410</v>
      </c>
      <c r="C196" s="8" t="s">
        <v>1139</v>
      </c>
      <c r="D196" s="11" t="s">
        <v>749</v>
      </c>
      <c r="E196" s="11"/>
      <c r="F196" s="9">
        <f t="shared" si="39"/>
        <v>25040</v>
      </c>
      <c r="G196" s="9">
        <f t="shared" si="39"/>
        <v>25040</v>
      </c>
      <c r="H196" s="9">
        <f t="shared" si="39"/>
        <v>25040</v>
      </c>
      <c r="I196" s="158">
        <f t="shared" si="34"/>
        <v>1</v>
      </c>
    </row>
    <row r="197" spans="1:9" ht="12.75">
      <c r="A197" s="11" t="s">
        <v>716</v>
      </c>
      <c r="B197" s="68" t="s">
        <v>484</v>
      </c>
      <c r="C197" s="8" t="s">
        <v>1139</v>
      </c>
      <c r="D197" s="11" t="s">
        <v>749</v>
      </c>
      <c r="E197" s="11" t="s">
        <v>13</v>
      </c>
      <c r="F197" s="9">
        <f t="shared" si="39"/>
        <v>25040</v>
      </c>
      <c r="G197" s="9">
        <f t="shared" si="39"/>
        <v>25040</v>
      </c>
      <c r="H197" s="9">
        <f t="shared" si="39"/>
        <v>25040</v>
      </c>
      <c r="I197" s="158">
        <f t="shared" si="34"/>
        <v>1</v>
      </c>
    </row>
    <row r="198" spans="1:9" ht="12.75">
      <c r="A198" s="11" t="s">
        <v>717</v>
      </c>
      <c r="B198" s="10" t="s">
        <v>326</v>
      </c>
      <c r="C198" s="8" t="s">
        <v>1139</v>
      </c>
      <c r="D198" s="11" t="s">
        <v>749</v>
      </c>
      <c r="E198" s="11" t="s">
        <v>306</v>
      </c>
      <c r="F198" s="9">
        <f>'№5 вед '!G463</f>
        <v>25040</v>
      </c>
      <c r="G198" s="9">
        <f>'№5 вед '!H463</f>
        <v>25040</v>
      </c>
      <c r="H198" s="9">
        <f>'№5 вед '!I463</f>
        <v>25040</v>
      </c>
      <c r="I198" s="158">
        <f t="shared" si="34"/>
        <v>1</v>
      </c>
    </row>
    <row r="199" spans="1:9" ht="66">
      <c r="A199" s="11" t="s">
        <v>718</v>
      </c>
      <c r="B199" s="10" t="s">
        <v>459</v>
      </c>
      <c r="C199" s="8" t="s">
        <v>124</v>
      </c>
      <c r="D199" s="11"/>
      <c r="E199" s="11"/>
      <c r="F199" s="92">
        <f>F200+F204+F208</f>
        <v>17475000</v>
      </c>
      <c r="G199" s="92">
        <f>G200+G204+G208</f>
        <v>17840746</v>
      </c>
      <c r="H199" s="92">
        <f>H200+H204+H208</f>
        <v>17840746</v>
      </c>
      <c r="I199" s="158">
        <f t="shared" si="34"/>
        <v>1</v>
      </c>
    </row>
    <row r="200" spans="1:9" ht="52.5">
      <c r="A200" s="11" t="s">
        <v>719</v>
      </c>
      <c r="B200" s="10" t="s">
        <v>4</v>
      </c>
      <c r="C200" s="8" t="s">
        <v>124</v>
      </c>
      <c r="D200" s="8" t="s">
        <v>355</v>
      </c>
      <c r="E200" s="11"/>
      <c r="F200" s="92">
        <f aca="true" t="shared" si="40" ref="F200:H202">F201</f>
        <v>16014600</v>
      </c>
      <c r="G200" s="92">
        <f t="shared" si="40"/>
        <v>16045046</v>
      </c>
      <c r="H200" s="92">
        <f t="shared" si="40"/>
        <v>16045046</v>
      </c>
      <c r="I200" s="158">
        <f t="shared" si="34"/>
        <v>1</v>
      </c>
    </row>
    <row r="201" spans="1:9" ht="12.75">
      <c r="A201" s="11" t="s">
        <v>720</v>
      </c>
      <c r="B201" s="10" t="s">
        <v>5</v>
      </c>
      <c r="C201" s="8" t="s">
        <v>124</v>
      </c>
      <c r="D201" s="8" t="s">
        <v>364</v>
      </c>
      <c r="E201" s="11"/>
      <c r="F201" s="92">
        <f t="shared" si="40"/>
        <v>16014600</v>
      </c>
      <c r="G201" s="92">
        <f t="shared" si="40"/>
        <v>16045046</v>
      </c>
      <c r="H201" s="92">
        <f t="shared" si="40"/>
        <v>16045046</v>
      </c>
      <c r="I201" s="158">
        <f t="shared" si="34"/>
        <v>1</v>
      </c>
    </row>
    <row r="202" spans="1:9" ht="12.75">
      <c r="A202" s="11" t="s">
        <v>721</v>
      </c>
      <c r="B202" s="68" t="s">
        <v>484</v>
      </c>
      <c r="C202" s="8" t="s">
        <v>124</v>
      </c>
      <c r="D202" s="8" t="s">
        <v>364</v>
      </c>
      <c r="E202" s="11" t="s">
        <v>13</v>
      </c>
      <c r="F202" s="92">
        <f t="shared" si="40"/>
        <v>16014600</v>
      </c>
      <c r="G202" s="92">
        <f t="shared" si="40"/>
        <v>16045046</v>
      </c>
      <c r="H202" s="92">
        <f t="shared" si="40"/>
        <v>16045046</v>
      </c>
      <c r="I202" s="158">
        <f t="shared" si="34"/>
        <v>1</v>
      </c>
    </row>
    <row r="203" spans="1:9" ht="12.75">
      <c r="A203" s="11" t="s">
        <v>722</v>
      </c>
      <c r="B203" s="10" t="s">
        <v>326</v>
      </c>
      <c r="C203" s="8" t="s">
        <v>124</v>
      </c>
      <c r="D203" s="8" t="s">
        <v>364</v>
      </c>
      <c r="E203" s="11" t="s">
        <v>306</v>
      </c>
      <c r="F203" s="9">
        <f>'№5 вед '!G466</f>
        <v>16014600</v>
      </c>
      <c r="G203" s="9">
        <f>'№5 вед '!H466</f>
        <v>16045046</v>
      </c>
      <c r="H203" s="9">
        <f>'№5 вед '!I466</f>
        <v>16045046</v>
      </c>
      <c r="I203" s="158">
        <f t="shared" si="34"/>
        <v>1</v>
      </c>
    </row>
    <row r="204" spans="1:9" ht="26.25">
      <c r="A204" s="11" t="s">
        <v>522</v>
      </c>
      <c r="B204" s="10" t="s">
        <v>1804</v>
      </c>
      <c r="C204" s="8" t="s">
        <v>124</v>
      </c>
      <c r="D204" s="11" t="s">
        <v>147</v>
      </c>
      <c r="E204" s="11"/>
      <c r="F204" s="9">
        <f aca="true" t="shared" si="41" ref="F204:H206">F205</f>
        <v>1457400</v>
      </c>
      <c r="G204" s="9">
        <f t="shared" si="41"/>
        <v>1795700</v>
      </c>
      <c r="H204" s="9">
        <f t="shared" si="41"/>
        <v>1795700</v>
      </c>
      <c r="I204" s="158">
        <f t="shared" si="34"/>
        <v>1</v>
      </c>
    </row>
    <row r="205" spans="1:9" ht="26.25">
      <c r="A205" s="11" t="s">
        <v>523</v>
      </c>
      <c r="B205" s="10" t="s">
        <v>410</v>
      </c>
      <c r="C205" s="8" t="s">
        <v>124</v>
      </c>
      <c r="D205" s="11" t="s">
        <v>749</v>
      </c>
      <c r="E205" s="11"/>
      <c r="F205" s="9">
        <f t="shared" si="41"/>
        <v>1457400</v>
      </c>
      <c r="G205" s="9">
        <f t="shared" si="41"/>
        <v>1795700</v>
      </c>
      <c r="H205" s="9">
        <f t="shared" si="41"/>
        <v>1795700</v>
      </c>
      <c r="I205" s="158">
        <f t="shared" si="34"/>
        <v>1</v>
      </c>
    </row>
    <row r="206" spans="1:9" ht="12.75">
      <c r="A206" s="11" t="s">
        <v>524</v>
      </c>
      <c r="B206" s="68" t="s">
        <v>484</v>
      </c>
      <c r="C206" s="8" t="s">
        <v>124</v>
      </c>
      <c r="D206" s="11" t="s">
        <v>749</v>
      </c>
      <c r="E206" s="11" t="s">
        <v>13</v>
      </c>
      <c r="F206" s="9">
        <f t="shared" si="41"/>
        <v>1457400</v>
      </c>
      <c r="G206" s="9">
        <f t="shared" si="41"/>
        <v>1795700</v>
      </c>
      <c r="H206" s="9">
        <f t="shared" si="41"/>
        <v>1795700</v>
      </c>
      <c r="I206" s="158">
        <f t="shared" si="34"/>
        <v>1</v>
      </c>
    </row>
    <row r="207" spans="1:9" ht="12.75">
      <c r="A207" s="11" t="s">
        <v>525</v>
      </c>
      <c r="B207" s="10" t="s">
        <v>326</v>
      </c>
      <c r="C207" s="8" t="s">
        <v>124</v>
      </c>
      <c r="D207" s="11" t="s">
        <v>749</v>
      </c>
      <c r="E207" s="11" t="s">
        <v>306</v>
      </c>
      <c r="F207" s="9">
        <f>'№5 вед '!G468</f>
        <v>1457400</v>
      </c>
      <c r="G207" s="9">
        <f>'№5 вед '!H468</f>
        <v>1795700</v>
      </c>
      <c r="H207" s="9">
        <f>'№5 вед '!I468</f>
        <v>1795700</v>
      </c>
      <c r="I207" s="158">
        <f t="shared" si="34"/>
        <v>1</v>
      </c>
    </row>
    <row r="208" spans="1:9" ht="12.75">
      <c r="A208" s="11" t="s">
        <v>526</v>
      </c>
      <c r="B208" s="10" t="s">
        <v>33</v>
      </c>
      <c r="C208" s="8" t="s">
        <v>124</v>
      </c>
      <c r="D208" s="11" t="s">
        <v>32</v>
      </c>
      <c r="E208" s="11"/>
      <c r="F208" s="9">
        <f aca="true" t="shared" si="42" ref="F208:H210">F209</f>
        <v>3000</v>
      </c>
      <c r="G208" s="9">
        <f t="shared" si="42"/>
        <v>0</v>
      </c>
      <c r="H208" s="9">
        <f t="shared" si="42"/>
        <v>0</v>
      </c>
      <c r="I208" s="158"/>
    </row>
    <row r="209" spans="1:9" ht="12.75">
      <c r="A209" s="11" t="s">
        <v>527</v>
      </c>
      <c r="B209" s="10" t="s">
        <v>34</v>
      </c>
      <c r="C209" s="8" t="s">
        <v>124</v>
      </c>
      <c r="D209" s="11" t="s">
        <v>31</v>
      </c>
      <c r="E209" s="11"/>
      <c r="F209" s="9">
        <f t="shared" si="42"/>
        <v>3000</v>
      </c>
      <c r="G209" s="9">
        <f t="shared" si="42"/>
        <v>0</v>
      </c>
      <c r="H209" s="9">
        <f t="shared" si="42"/>
        <v>0</v>
      </c>
      <c r="I209" s="158"/>
    </row>
    <row r="210" spans="1:9" ht="12.75">
      <c r="A210" s="11" t="s">
        <v>528</v>
      </c>
      <c r="B210" s="68" t="s">
        <v>484</v>
      </c>
      <c r="C210" s="8" t="s">
        <v>124</v>
      </c>
      <c r="D210" s="11" t="s">
        <v>31</v>
      </c>
      <c r="E210" s="11" t="s">
        <v>13</v>
      </c>
      <c r="F210" s="9">
        <f t="shared" si="42"/>
        <v>3000</v>
      </c>
      <c r="G210" s="9">
        <f t="shared" si="42"/>
        <v>0</v>
      </c>
      <c r="H210" s="9">
        <f t="shared" si="42"/>
        <v>0</v>
      </c>
      <c r="I210" s="158"/>
    </row>
    <row r="211" spans="1:9" ht="12.75">
      <c r="A211" s="11" t="s">
        <v>147</v>
      </c>
      <c r="B211" s="10" t="s">
        <v>326</v>
      </c>
      <c r="C211" s="8" t="s">
        <v>124</v>
      </c>
      <c r="D211" s="11" t="s">
        <v>31</v>
      </c>
      <c r="E211" s="11" t="s">
        <v>306</v>
      </c>
      <c r="F211" s="9">
        <f>'№5 вед '!G470</f>
        <v>3000</v>
      </c>
      <c r="G211" s="9">
        <f>'№5 вед '!H470</f>
        <v>0</v>
      </c>
      <c r="H211" s="9">
        <f>'№5 вед '!I470</f>
        <v>0</v>
      </c>
      <c r="I211" s="158"/>
    </row>
    <row r="212" spans="1:9" ht="92.25">
      <c r="A212" s="11" t="s">
        <v>529</v>
      </c>
      <c r="B212" s="10" t="s">
        <v>1395</v>
      </c>
      <c r="C212" s="8" t="s">
        <v>1396</v>
      </c>
      <c r="D212" s="8"/>
      <c r="E212" s="11"/>
      <c r="F212" s="9">
        <f aca="true" t="shared" si="43" ref="F212:H215">F213</f>
        <v>80000</v>
      </c>
      <c r="G212" s="9">
        <f t="shared" si="43"/>
        <v>74400</v>
      </c>
      <c r="H212" s="9">
        <f t="shared" si="43"/>
        <v>74400</v>
      </c>
      <c r="I212" s="158">
        <f t="shared" si="34"/>
        <v>1</v>
      </c>
    </row>
    <row r="213" spans="1:9" ht="26.25">
      <c r="A213" s="11" t="s">
        <v>530</v>
      </c>
      <c r="B213" s="10" t="s">
        <v>1804</v>
      </c>
      <c r="C213" s="8" t="s">
        <v>1396</v>
      </c>
      <c r="D213" s="8" t="s">
        <v>147</v>
      </c>
      <c r="E213" s="11"/>
      <c r="F213" s="9">
        <f t="shared" si="43"/>
        <v>80000</v>
      </c>
      <c r="G213" s="9">
        <f t="shared" si="43"/>
        <v>74400</v>
      </c>
      <c r="H213" s="9">
        <f t="shared" si="43"/>
        <v>74400</v>
      </c>
      <c r="I213" s="158">
        <f t="shared" si="34"/>
        <v>1</v>
      </c>
    </row>
    <row r="214" spans="1:9" ht="26.25">
      <c r="A214" s="11" t="s">
        <v>531</v>
      </c>
      <c r="B214" s="10" t="s">
        <v>410</v>
      </c>
      <c r="C214" s="8" t="s">
        <v>1396</v>
      </c>
      <c r="D214" s="8" t="s">
        <v>749</v>
      </c>
      <c r="E214" s="11"/>
      <c r="F214" s="9">
        <f t="shared" si="43"/>
        <v>80000</v>
      </c>
      <c r="G214" s="9">
        <f t="shared" si="43"/>
        <v>74400</v>
      </c>
      <c r="H214" s="9">
        <f t="shared" si="43"/>
        <v>74400</v>
      </c>
      <c r="I214" s="158">
        <f t="shared" si="34"/>
        <v>1</v>
      </c>
    </row>
    <row r="215" spans="1:9" ht="12.75">
      <c r="A215" s="11" t="s">
        <v>532</v>
      </c>
      <c r="B215" s="68" t="s">
        <v>484</v>
      </c>
      <c r="C215" s="8" t="s">
        <v>1396</v>
      </c>
      <c r="D215" s="8" t="s">
        <v>749</v>
      </c>
      <c r="E215" s="11" t="s">
        <v>13</v>
      </c>
      <c r="F215" s="9">
        <f t="shared" si="43"/>
        <v>80000</v>
      </c>
      <c r="G215" s="9">
        <f t="shared" si="43"/>
        <v>74400</v>
      </c>
      <c r="H215" s="9">
        <f t="shared" si="43"/>
        <v>74400</v>
      </c>
      <c r="I215" s="158">
        <f t="shared" si="34"/>
        <v>1</v>
      </c>
    </row>
    <row r="216" spans="1:9" ht="12.75">
      <c r="A216" s="11" t="s">
        <v>533</v>
      </c>
      <c r="B216" s="10" t="s">
        <v>326</v>
      </c>
      <c r="C216" s="8" t="s">
        <v>1396</v>
      </c>
      <c r="D216" s="8" t="s">
        <v>749</v>
      </c>
      <c r="E216" s="11" t="s">
        <v>306</v>
      </c>
      <c r="F216" s="9">
        <f>'№5 вед '!G473</f>
        <v>80000</v>
      </c>
      <c r="G216" s="9">
        <f>'№5 вед '!H473</f>
        <v>74400</v>
      </c>
      <c r="H216" s="9">
        <f>'№5 вед '!I473</f>
        <v>74400</v>
      </c>
      <c r="I216" s="158">
        <f t="shared" si="34"/>
        <v>1</v>
      </c>
    </row>
    <row r="217" spans="1:9" s="162" customFormat="1" ht="26.25">
      <c r="A217" s="11" t="s">
        <v>534</v>
      </c>
      <c r="B217" s="32" t="s">
        <v>724</v>
      </c>
      <c r="C217" s="14" t="s">
        <v>136</v>
      </c>
      <c r="D217" s="14"/>
      <c r="E217" s="14"/>
      <c r="F217" s="90">
        <f>F218+F234+F240</f>
        <v>126526236</v>
      </c>
      <c r="G217" s="90">
        <f>G218+G234+G240</f>
        <v>128196793.39999999</v>
      </c>
      <c r="H217" s="90">
        <f>H218+H234+H240</f>
        <v>128189921.46</v>
      </c>
      <c r="I217" s="159">
        <f t="shared" si="34"/>
        <v>0.9999463953830845</v>
      </c>
    </row>
    <row r="218" spans="1:9" s="162" customFormat="1" ht="52.5">
      <c r="A218" s="11" t="s">
        <v>535</v>
      </c>
      <c r="B218" s="77" t="s">
        <v>783</v>
      </c>
      <c r="C218" s="14" t="s">
        <v>137</v>
      </c>
      <c r="D218" s="14"/>
      <c r="E218" s="14"/>
      <c r="F218" s="90">
        <f>F219+F224+F229</f>
        <v>117241934</v>
      </c>
      <c r="G218" s="90">
        <f>G219+G224+G229</f>
        <v>120015760</v>
      </c>
      <c r="H218" s="90">
        <f>H219+H224+H229</f>
        <v>120015760</v>
      </c>
      <c r="I218" s="159">
        <f t="shared" si="34"/>
        <v>1</v>
      </c>
    </row>
    <row r="219" spans="1:9" ht="105">
      <c r="A219" s="11" t="s">
        <v>536</v>
      </c>
      <c r="B219" s="7" t="s">
        <v>1354</v>
      </c>
      <c r="C219" s="11" t="s">
        <v>138</v>
      </c>
      <c r="D219" s="11"/>
      <c r="E219" s="11"/>
      <c r="F219" s="92">
        <f aca="true" t="shared" si="44" ref="F219:H222">F220</f>
        <v>14609600</v>
      </c>
      <c r="G219" s="92">
        <f t="shared" si="44"/>
        <v>14609600</v>
      </c>
      <c r="H219" s="92">
        <f t="shared" si="44"/>
        <v>14609600</v>
      </c>
      <c r="I219" s="158">
        <f t="shared" si="34"/>
        <v>1</v>
      </c>
    </row>
    <row r="220" spans="1:9" ht="12.75">
      <c r="A220" s="11" t="s">
        <v>537</v>
      </c>
      <c r="B220" s="10" t="s">
        <v>382</v>
      </c>
      <c r="C220" s="11" t="s">
        <v>138</v>
      </c>
      <c r="D220" s="11" t="s">
        <v>736</v>
      </c>
      <c r="E220" s="11"/>
      <c r="F220" s="92">
        <f t="shared" si="44"/>
        <v>14609600</v>
      </c>
      <c r="G220" s="92">
        <f t="shared" si="44"/>
        <v>14609600</v>
      </c>
      <c r="H220" s="92">
        <f t="shared" si="44"/>
        <v>14609600</v>
      </c>
      <c r="I220" s="158">
        <f t="shared" si="34"/>
        <v>1</v>
      </c>
    </row>
    <row r="221" spans="1:9" ht="12.75">
      <c r="A221" s="11" t="s">
        <v>538</v>
      </c>
      <c r="B221" s="7" t="s">
        <v>41</v>
      </c>
      <c r="C221" s="11" t="s">
        <v>138</v>
      </c>
      <c r="D221" s="11" t="s">
        <v>483</v>
      </c>
      <c r="E221" s="11"/>
      <c r="F221" s="92">
        <f t="shared" si="44"/>
        <v>14609600</v>
      </c>
      <c r="G221" s="92">
        <f t="shared" si="44"/>
        <v>14609600</v>
      </c>
      <c r="H221" s="92">
        <f t="shared" si="44"/>
        <v>14609600</v>
      </c>
      <c r="I221" s="158">
        <f t="shared" si="34"/>
        <v>1</v>
      </c>
    </row>
    <row r="222" spans="1:9" ht="26.25">
      <c r="A222" s="11" t="s">
        <v>539</v>
      </c>
      <c r="B222" s="7" t="s">
        <v>782</v>
      </c>
      <c r="C222" s="11" t="s">
        <v>138</v>
      </c>
      <c r="D222" s="11" t="s">
        <v>483</v>
      </c>
      <c r="E222" s="11" t="s">
        <v>758</v>
      </c>
      <c r="F222" s="92">
        <f t="shared" si="44"/>
        <v>14609600</v>
      </c>
      <c r="G222" s="92">
        <f t="shared" si="44"/>
        <v>14609600</v>
      </c>
      <c r="H222" s="92">
        <f t="shared" si="44"/>
        <v>14609600</v>
      </c>
      <c r="I222" s="158">
        <f t="shared" si="34"/>
        <v>1</v>
      </c>
    </row>
    <row r="223" spans="1:9" ht="39">
      <c r="A223" s="11" t="s">
        <v>540</v>
      </c>
      <c r="B223" s="7" t="s">
        <v>617</v>
      </c>
      <c r="C223" s="11" t="s">
        <v>138</v>
      </c>
      <c r="D223" s="11" t="s">
        <v>483</v>
      </c>
      <c r="E223" s="11" t="s">
        <v>613</v>
      </c>
      <c r="F223" s="9">
        <f>'№5 вед '!G591</f>
        <v>14609600</v>
      </c>
      <c r="G223" s="9">
        <f>'№5 вед '!H591</f>
        <v>14609600</v>
      </c>
      <c r="H223" s="9">
        <f>'№5 вед '!I591</f>
        <v>14609600</v>
      </c>
      <c r="I223" s="158">
        <f t="shared" si="34"/>
        <v>1</v>
      </c>
    </row>
    <row r="224" spans="1:9" ht="108.75" customHeight="1">
      <c r="A224" s="11" t="s">
        <v>541</v>
      </c>
      <c r="B224" s="7" t="s">
        <v>1351</v>
      </c>
      <c r="C224" s="11" t="s">
        <v>139</v>
      </c>
      <c r="D224" s="11"/>
      <c r="E224" s="11"/>
      <c r="F224" s="92">
        <f aca="true" t="shared" si="45" ref="F224:H227">F225</f>
        <v>14885934</v>
      </c>
      <c r="G224" s="92">
        <f t="shared" si="45"/>
        <v>14885934</v>
      </c>
      <c r="H224" s="92">
        <f t="shared" si="45"/>
        <v>14885934</v>
      </c>
      <c r="I224" s="158">
        <f t="shared" si="34"/>
        <v>1</v>
      </c>
    </row>
    <row r="225" spans="1:9" ht="12.75">
      <c r="A225" s="11" t="s">
        <v>542</v>
      </c>
      <c r="B225" s="10" t="s">
        <v>382</v>
      </c>
      <c r="C225" s="11" t="s">
        <v>139</v>
      </c>
      <c r="D225" s="11" t="s">
        <v>736</v>
      </c>
      <c r="E225" s="11"/>
      <c r="F225" s="92">
        <f t="shared" si="45"/>
        <v>14885934</v>
      </c>
      <c r="G225" s="92">
        <f t="shared" si="45"/>
        <v>14885934</v>
      </c>
      <c r="H225" s="92">
        <f t="shared" si="45"/>
        <v>14885934</v>
      </c>
      <c r="I225" s="158">
        <f t="shared" si="34"/>
        <v>1</v>
      </c>
    </row>
    <row r="226" spans="1:9" ht="12.75">
      <c r="A226" s="11" t="s">
        <v>543</v>
      </c>
      <c r="B226" s="7" t="s">
        <v>41</v>
      </c>
      <c r="C226" s="11" t="s">
        <v>139</v>
      </c>
      <c r="D226" s="11" t="s">
        <v>483</v>
      </c>
      <c r="E226" s="11"/>
      <c r="F226" s="92">
        <f t="shared" si="45"/>
        <v>14885934</v>
      </c>
      <c r="G226" s="92">
        <f t="shared" si="45"/>
        <v>14885934</v>
      </c>
      <c r="H226" s="92">
        <f t="shared" si="45"/>
        <v>14885934</v>
      </c>
      <c r="I226" s="158">
        <f t="shared" si="34"/>
        <v>1</v>
      </c>
    </row>
    <row r="227" spans="1:9" ht="26.25">
      <c r="A227" s="11" t="s">
        <v>544</v>
      </c>
      <c r="B227" s="7" t="s">
        <v>782</v>
      </c>
      <c r="C227" s="11" t="s">
        <v>139</v>
      </c>
      <c r="D227" s="11" t="s">
        <v>483</v>
      </c>
      <c r="E227" s="11" t="s">
        <v>758</v>
      </c>
      <c r="F227" s="92">
        <f t="shared" si="45"/>
        <v>14885934</v>
      </c>
      <c r="G227" s="92">
        <f t="shared" si="45"/>
        <v>14885934</v>
      </c>
      <c r="H227" s="92">
        <f t="shared" si="45"/>
        <v>14885934</v>
      </c>
      <c r="I227" s="158">
        <f t="shared" si="34"/>
        <v>1</v>
      </c>
    </row>
    <row r="228" spans="1:9" ht="39">
      <c r="A228" s="11" t="s">
        <v>545</v>
      </c>
      <c r="B228" s="7" t="s">
        <v>617</v>
      </c>
      <c r="C228" s="11" t="s">
        <v>139</v>
      </c>
      <c r="D228" s="11" t="s">
        <v>483</v>
      </c>
      <c r="E228" s="11" t="s">
        <v>613</v>
      </c>
      <c r="F228" s="9">
        <f>'№5 вед '!G594</f>
        <v>14885934</v>
      </c>
      <c r="G228" s="9">
        <f>'№5 вед '!H594</f>
        <v>14885934</v>
      </c>
      <c r="H228" s="9">
        <f>'№5 вед '!I594</f>
        <v>14885934</v>
      </c>
      <c r="I228" s="158">
        <f t="shared" si="34"/>
        <v>1</v>
      </c>
    </row>
    <row r="229" spans="1:9" ht="105">
      <c r="A229" s="11" t="s">
        <v>546</v>
      </c>
      <c r="B229" s="7" t="s">
        <v>784</v>
      </c>
      <c r="C229" s="11" t="s">
        <v>140</v>
      </c>
      <c r="D229" s="11"/>
      <c r="E229" s="11"/>
      <c r="F229" s="92">
        <f aca="true" t="shared" si="46" ref="F229:H232">F230</f>
        <v>87746400</v>
      </c>
      <c r="G229" s="92">
        <f t="shared" si="46"/>
        <v>90520226</v>
      </c>
      <c r="H229" s="92">
        <f t="shared" si="46"/>
        <v>90520226</v>
      </c>
      <c r="I229" s="158">
        <f t="shared" si="34"/>
        <v>1</v>
      </c>
    </row>
    <row r="230" spans="1:9" ht="12.75">
      <c r="A230" s="11" t="s">
        <v>547</v>
      </c>
      <c r="B230" s="10" t="s">
        <v>382</v>
      </c>
      <c r="C230" s="11" t="s">
        <v>140</v>
      </c>
      <c r="D230" s="11" t="s">
        <v>736</v>
      </c>
      <c r="E230" s="11"/>
      <c r="F230" s="92">
        <f t="shared" si="46"/>
        <v>87746400</v>
      </c>
      <c r="G230" s="92">
        <f t="shared" si="46"/>
        <v>90520226</v>
      </c>
      <c r="H230" s="92">
        <f t="shared" si="46"/>
        <v>90520226</v>
      </c>
      <c r="I230" s="158">
        <f t="shared" si="34"/>
        <v>1</v>
      </c>
    </row>
    <row r="231" spans="1:9" ht="12.75">
      <c r="A231" s="11" t="s">
        <v>548</v>
      </c>
      <c r="B231" s="10" t="s">
        <v>413</v>
      </c>
      <c r="C231" s="11" t="s">
        <v>140</v>
      </c>
      <c r="D231" s="11" t="s">
        <v>679</v>
      </c>
      <c r="E231" s="11"/>
      <c r="F231" s="92">
        <f t="shared" si="46"/>
        <v>87746400</v>
      </c>
      <c r="G231" s="92">
        <f t="shared" si="46"/>
        <v>90520226</v>
      </c>
      <c r="H231" s="92">
        <f t="shared" si="46"/>
        <v>90520226</v>
      </c>
      <c r="I231" s="158">
        <f t="shared" si="34"/>
        <v>1</v>
      </c>
    </row>
    <row r="232" spans="1:9" ht="26.25">
      <c r="A232" s="11" t="s">
        <v>549</v>
      </c>
      <c r="B232" s="7" t="s">
        <v>782</v>
      </c>
      <c r="C232" s="11" t="s">
        <v>140</v>
      </c>
      <c r="D232" s="11" t="s">
        <v>679</v>
      </c>
      <c r="E232" s="11" t="s">
        <v>758</v>
      </c>
      <c r="F232" s="92">
        <f t="shared" si="46"/>
        <v>87746400</v>
      </c>
      <c r="G232" s="92">
        <f t="shared" si="46"/>
        <v>90520226</v>
      </c>
      <c r="H232" s="92">
        <f t="shared" si="46"/>
        <v>90520226</v>
      </c>
      <c r="I232" s="158">
        <f aca="true" t="shared" si="47" ref="I232:I260">H232/G232</f>
        <v>1</v>
      </c>
    </row>
    <row r="233" spans="1:9" ht="12.75">
      <c r="A233" s="11" t="s">
        <v>550</v>
      </c>
      <c r="B233" s="10" t="s">
        <v>333</v>
      </c>
      <c r="C233" s="11" t="s">
        <v>140</v>
      </c>
      <c r="D233" s="11" t="s">
        <v>679</v>
      </c>
      <c r="E233" s="11" t="s">
        <v>146</v>
      </c>
      <c r="F233" s="9">
        <f>'№5 вед '!G600</f>
        <v>87746400</v>
      </c>
      <c r="G233" s="9">
        <f>'№5 вед '!H600</f>
        <v>90520226</v>
      </c>
      <c r="H233" s="9">
        <f>'№5 вед '!I600</f>
        <v>90520226</v>
      </c>
      <c r="I233" s="158">
        <f t="shared" si="47"/>
        <v>1</v>
      </c>
    </row>
    <row r="234" spans="1:9" s="162" customFormat="1" ht="39">
      <c r="A234" s="11" t="s">
        <v>551</v>
      </c>
      <c r="B234" s="91" t="s">
        <v>989</v>
      </c>
      <c r="C234" s="14" t="s">
        <v>128</v>
      </c>
      <c r="D234" s="14"/>
      <c r="E234" s="14"/>
      <c r="F234" s="90">
        <f>F235</f>
        <v>673646</v>
      </c>
      <c r="G234" s="90">
        <f>G235</f>
        <v>677394.21</v>
      </c>
      <c r="H234" s="90">
        <f>H235</f>
        <v>677394.21</v>
      </c>
      <c r="I234" s="159">
        <f t="shared" si="47"/>
        <v>1</v>
      </c>
    </row>
    <row r="235" spans="1:9" ht="78.75">
      <c r="A235" s="11" t="s">
        <v>552</v>
      </c>
      <c r="B235" s="71" t="s">
        <v>990</v>
      </c>
      <c r="C235" s="8" t="s">
        <v>129</v>
      </c>
      <c r="D235" s="11"/>
      <c r="E235" s="11"/>
      <c r="F235" s="92">
        <f aca="true" t="shared" si="48" ref="F235:H238">F236</f>
        <v>673646</v>
      </c>
      <c r="G235" s="92">
        <f t="shared" si="48"/>
        <v>677394.21</v>
      </c>
      <c r="H235" s="92">
        <f t="shared" si="48"/>
        <v>677394.21</v>
      </c>
      <c r="I235" s="158">
        <f t="shared" si="47"/>
        <v>1</v>
      </c>
    </row>
    <row r="236" spans="1:9" ht="52.5">
      <c r="A236" s="11" t="s">
        <v>553</v>
      </c>
      <c r="B236" s="10" t="s">
        <v>4</v>
      </c>
      <c r="C236" s="8" t="s">
        <v>129</v>
      </c>
      <c r="D236" s="11" t="s">
        <v>355</v>
      </c>
      <c r="E236" s="11"/>
      <c r="F236" s="92">
        <f t="shared" si="48"/>
        <v>673646</v>
      </c>
      <c r="G236" s="92">
        <f t="shared" si="48"/>
        <v>677394.21</v>
      </c>
      <c r="H236" s="92">
        <f t="shared" si="48"/>
        <v>677394.21</v>
      </c>
      <c r="I236" s="158">
        <f t="shared" si="47"/>
        <v>1</v>
      </c>
    </row>
    <row r="237" spans="1:9" ht="26.25">
      <c r="A237" s="11" t="s">
        <v>554</v>
      </c>
      <c r="B237" s="10" t="s">
        <v>30</v>
      </c>
      <c r="C237" s="8" t="s">
        <v>129</v>
      </c>
      <c r="D237" s="11" t="s">
        <v>372</v>
      </c>
      <c r="E237" s="11"/>
      <c r="F237" s="92">
        <f t="shared" si="48"/>
        <v>673646</v>
      </c>
      <c r="G237" s="92">
        <f t="shared" si="48"/>
        <v>677394.21</v>
      </c>
      <c r="H237" s="92">
        <f t="shared" si="48"/>
        <v>677394.21</v>
      </c>
      <c r="I237" s="158">
        <f t="shared" si="47"/>
        <v>1</v>
      </c>
    </row>
    <row r="238" spans="1:9" ht="12.75">
      <c r="A238" s="11" t="s">
        <v>555</v>
      </c>
      <c r="B238" s="31" t="s">
        <v>746</v>
      </c>
      <c r="C238" s="8" t="s">
        <v>129</v>
      </c>
      <c r="D238" s="11" t="s">
        <v>372</v>
      </c>
      <c r="E238" s="11" t="s">
        <v>10</v>
      </c>
      <c r="F238" s="92">
        <f t="shared" si="48"/>
        <v>673646</v>
      </c>
      <c r="G238" s="92">
        <f t="shared" si="48"/>
        <v>677394.21</v>
      </c>
      <c r="H238" s="92">
        <f t="shared" si="48"/>
        <v>677394.21</v>
      </c>
      <c r="I238" s="158">
        <f t="shared" si="47"/>
        <v>1</v>
      </c>
    </row>
    <row r="239" spans="1:9" ht="39">
      <c r="A239" s="11" t="s">
        <v>556</v>
      </c>
      <c r="B239" s="7" t="s">
        <v>734</v>
      </c>
      <c r="C239" s="8" t="s">
        <v>129</v>
      </c>
      <c r="D239" s="11" t="s">
        <v>372</v>
      </c>
      <c r="E239" s="11" t="s">
        <v>299</v>
      </c>
      <c r="F239" s="9">
        <f>'№5 вед '!G507</f>
        <v>673646</v>
      </c>
      <c r="G239" s="9">
        <f>'№5 вед '!H507</f>
        <v>677394.21</v>
      </c>
      <c r="H239" s="9">
        <f>'№5 вед '!I507</f>
        <v>677394.21</v>
      </c>
      <c r="I239" s="158">
        <f t="shared" si="47"/>
        <v>1</v>
      </c>
    </row>
    <row r="240" spans="1:9" s="162" customFormat="1" ht="26.25">
      <c r="A240" s="11" t="s">
        <v>557</v>
      </c>
      <c r="B240" s="77" t="s">
        <v>725</v>
      </c>
      <c r="C240" s="65" t="s">
        <v>130</v>
      </c>
      <c r="D240" s="14"/>
      <c r="E240" s="14"/>
      <c r="F240" s="90">
        <f>F241+F254</f>
        <v>8610656</v>
      </c>
      <c r="G240" s="90">
        <f>G241+G254</f>
        <v>7503639.1899999995</v>
      </c>
      <c r="H240" s="90">
        <f>H241+H254</f>
        <v>7496767.249999999</v>
      </c>
      <c r="I240" s="159">
        <f t="shared" si="47"/>
        <v>0.9990841857096276</v>
      </c>
    </row>
    <row r="241" spans="1:9" ht="66">
      <c r="A241" s="11" t="s">
        <v>558</v>
      </c>
      <c r="B241" s="71" t="s">
        <v>726</v>
      </c>
      <c r="C241" s="8" t="s">
        <v>131</v>
      </c>
      <c r="D241" s="11"/>
      <c r="E241" s="11"/>
      <c r="F241" s="92">
        <f>F242+F246+F250</f>
        <v>7992571</v>
      </c>
      <c r="G241" s="92">
        <f>G242+G246+G250</f>
        <v>6924925.35</v>
      </c>
      <c r="H241" s="92">
        <f>H242+H246+H250</f>
        <v>6918053.409999999</v>
      </c>
      <c r="I241" s="158">
        <f t="shared" si="47"/>
        <v>0.9990076513965598</v>
      </c>
    </row>
    <row r="242" spans="1:9" ht="52.5">
      <c r="A242" s="11" t="s">
        <v>559</v>
      </c>
      <c r="B242" s="10" t="s">
        <v>4</v>
      </c>
      <c r="C242" s="8" t="s">
        <v>131</v>
      </c>
      <c r="D242" s="11" t="s">
        <v>355</v>
      </c>
      <c r="E242" s="11"/>
      <c r="F242" s="92">
        <f aca="true" t="shared" si="49" ref="F242:H244">F243</f>
        <v>6525440</v>
      </c>
      <c r="G242" s="92">
        <f t="shared" si="49"/>
        <v>5671150.199999999</v>
      </c>
      <c r="H242" s="92">
        <f t="shared" si="49"/>
        <v>5671150.199999999</v>
      </c>
      <c r="I242" s="158">
        <f t="shared" si="47"/>
        <v>1</v>
      </c>
    </row>
    <row r="243" spans="1:9" ht="26.25">
      <c r="A243" s="11" t="s">
        <v>560</v>
      </c>
      <c r="B243" s="10" t="s">
        <v>30</v>
      </c>
      <c r="C243" s="8" t="s">
        <v>131</v>
      </c>
      <c r="D243" s="11" t="s">
        <v>372</v>
      </c>
      <c r="E243" s="11"/>
      <c r="F243" s="92">
        <f t="shared" si="49"/>
        <v>6525440</v>
      </c>
      <c r="G243" s="92">
        <f t="shared" si="49"/>
        <v>5671150.199999999</v>
      </c>
      <c r="H243" s="92">
        <f t="shared" si="49"/>
        <v>5671150.199999999</v>
      </c>
      <c r="I243" s="158">
        <f t="shared" si="47"/>
        <v>1</v>
      </c>
    </row>
    <row r="244" spans="1:9" ht="12.75">
      <c r="A244" s="11" t="s">
        <v>561</v>
      </c>
      <c r="B244" s="31" t="s">
        <v>746</v>
      </c>
      <c r="C244" s="8" t="s">
        <v>131</v>
      </c>
      <c r="D244" s="11" t="s">
        <v>372</v>
      </c>
      <c r="E244" s="11" t="s">
        <v>10</v>
      </c>
      <c r="F244" s="92">
        <f t="shared" si="49"/>
        <v>6525440</v>
      </c>
      <c r="G244" s="92">
        <f t="shared" si="49"/>
        <v>5671150.199999999</v>
      </c>
      <c r="H244" s="92">
        <f t="shared" si="49"/>
        <v>5671150.199999999</v>
      </c>
      <c r="I244" s="158">
        <f t="shared" si="47"/>
        <v>1</v>
      </c>
    </row>
    <row r="245" spans="1:9" ht="39">
      <c r="A245" s="11" t="s">
        <v>562</v>
      </c>
      <c r="B245" s="7" t="s">
        <v>734</v>
      </c>
      <c r="C245" s="8" t="s">
        <v>131</v>
      </c>
      <c r="D245" s="11" t="s">
        <v>372</v>
      </c>
      <c r="E245" s="11" t="s">
        <v>299</v>
      </c>
      <c r="F245" s="9">
        <f>'№5 вед '!G511</f>
        <v>6525440</v>
      </c>
      <c r="G245" s="9">
        <f>'№5 вед '!H511</f>
        <v>5671150.199999999</v>
      </c>
      <c r="H245" s="9">
        <f>'№5 вед '!I511</f>
        <v>5671150.199999999</v>
      </c>
      <c r="I245" s="158">
        <f t="shared" si="47"/>
        <v>1</v>
      </c>
    </row>
    <row r="246" spans="1:9" ht="26.25">
      <c r="A246" s="11" t="s">
        <v>563</v>
      </c>
      <c r="B246" s="10" t="s">
        <v>1804</v>
      </c>
      <c r="C246" s="8" t="s">
        <v>131</v>
      </c>
      <c r="D246" s="11" t="s">
        <v>147</v>
      </c>
      <c r="E246" s="11"/>
      <c r="F246" s="92">
        <f aca="true" t="shared" si="50" ref="F246:H248">F247</f>
        <v>1462131</v>
      </c>
      <c r="G246" s="92">
        <f t="shared" si="50"/>
        <v>1253775.15</v>
      </c>
      <c r="H246" s="92">
        <f t="shared" si="50"/>
        <v>1246903.21</v>
      </c>
      <c r="I246" s="158">
        <f t="shared" si="47"/>
        <v>0.9945190012738728</v>
      </c>
    </row>
    <row r="247" spans="1:9" ht="26.25">
      <c r="A247" s="11" t="s">
        <v>564</v>
      </c>
      <c r="B247" s="10" t="s">
        <v>410</v>
      </c>
      <c r="C247" s="8" t="s">
        <v>131</v>
      </c>
      <c r="D247" s="11" t="s">
        <v>749</v>
      </c>
      <c r="E247" s="11"/>
      <c r="F247" s="92">
        <f t="shared" si="50"/>
        <v>1462131</v>
      </c>
      <c r="G247" s="92">
        <f t="shared" si="50"/>
        <v>1253775.15</v>
      </c>
      <c r="H247" s="92">
        <f t="shared" si="50"/>
        <v>1246903.21</v>
      </c>
      <c r="I247" s="158">
        <f t="shared" si="47"/>
        <v>0.9945190012738728</v>
      </c>
    </row>
    <row r="248" spans="1:9" ht="12.75">
      <c r="A248" s="11" t="s">
        <v>565</v>
      </c>
      <c r="B248" s="31" t="s">
        <v>746</v>
      </c>
      <c r="C248" s="8" t="s">
        <v>131</v>
      </c>
      <c r="D248" s="11" t="s">
        <v>749</v>
      </c>
      <c r="E248" s="11" t="s">
        <v>10</v>
      </c>
      <c r="F248" s="92">
        <f t="shared" si="50"/>
        <v>1462131</v>
      </c>
      <c r="G248" s="92">
        <f t="shared" si="50"/>
        <v>1253775.15</v>
      </c>
      <c r="H248" s="92">
        <f t="shared" si="50"/>
        <v>1246903.21</v>
      </c>
      <c r="I248" s="158">
        <f t="shared" si="47"/>
        <v>0.9945190012738728</v>
      </c>
    </row>
    <row r="249" spans="1:9" ht="39">
      <c r="A249" s="11" t="s">
        <v>566</v>
      </c>
      <c r="B249" s="7" t="s">
        <v>734</v>
      </c>
      <c r="C249" s="8" t="s">
        <v>131</v>
      </c>
      <c r="D249" s="11" t="s">
        <v>749</v>
      </c>
      <c r="E249" s="11" t="s">
        <v>299</v>
      </c>
      <c r="F249" s="9">
        <f>'№5 вед '!G513</f>
        <v>1462131</v>
      </c>
      <c r="G249" s="9">
        <f>'№5 вед '!H513</f>
        <v>1253775.15</v>
      </c>
      <c r="H249" s="9">
        <f>'№5 вед '!I513</f>
        <v>1246903.21</v>
      </c>
      <c r="I249" s="158">
        <f t="shared" si="47"/>
        <v>0.9945190012738728</v>
      </c>
    </row>
    <row r="250" spans="1:9" ht="12.75">
      <c r="A250" s="11" t="s">
        <v>567</v>
      </c>
      <c r="B250" s="10" t="s">
        <v>33</v>
      </c>
      <c r="C250" s="8" t="s">
        <v>131</v>
      </c>
      <c r="D250" s="11" t="s">
        <v>32</v>
      </c>
      <c r="E250" s="11"/>
      <c r="F250" s="92">
        <f aca="true" t="shared" si="51" ref="F250:H252">F251</f>
        <v>5000</v>
      </c>
      <c r="G250" s="92">
        <f t="shared" si="51"/>
        <v>0</v>
      </c>
      <c r="H250" s="92">
        <f t="shared" si="51"/>
        <v>0</v>
      </c>
      <c r="I250" s="158"/>
    </row>
    <row r="251" spans="1:9" ht="12.75">
      <c r="A251" s="11" t="s">
        <v>749</v>
      </c>
      <c r="B251" s="10" t="s">
        <v>34</v>
      </c>
      <c r="C251" s="8" t="s">
        <v>131</v>
      </c>
      <c r="D251" s="11" t="s">
        <v>31</v>
      </c>
      <c r="E251" s="11"/>
      <c r="F251" s="92">
        <f t="shared" si="51"/>
        <v>5000</v>
      </c>
      <c r="G251" s="92">
        <f t="shared" si="51"/>
        <v>0</v>
      </c>
      <c r="H251" s="92">
        <f t="shared" si="51"/>
        <v>0</v>
      </c>
      <c r="I251" s="158"/>
    </row>
    <row r="252" spans="1:9" ht="12.75">
      <c r="A252" s="11" t="s">
        <v>568</v>
      </c>
      <c r="B252" s="31" t="s">
        <v>746</v>
      </c>
      <c r="C252" s="8" t="s">
        <v>131</v>
      </c>
      <c r="D252" s="11" t="s">
        <v>31</v>
      </c>
      <c r="E252" s="11" t="s">
        <v>10</v>
      </c>
      <c r="F252" s="92">
        <f t="shared" si="51"/>
        <v>5000</v>
      </c>
      <c r="G252" s="92">
        <f t="shared" si="51"/>
        <v>0</v>
      </c>
      <c r="H252" s="92">
        <f t="shared" si="51"/>
        <v>0</v>
      </c>
      <c r="I252" s="158"/>
    </row>
    <row r="253" spans="1:9" ht="39">
      <c r="A253" s="11" t="s">
        <v>569</v>
      </c>
      <c r="B253" s="7" t="s">
        <v>734</v>
      </c>
      <c r="C253" s="8" t="s">
        <v>131</v>
      </c>
      <c r="D253" s="11" t="s">
        <v>31</v>
      </c>
      <c r="E253" s="11" t="s">
        <v>1379</v>
      </c>
      <c r="F253" s="9">
        <f>'№5 вед '!G515</f>
        <v>5000</v>
      </c>
      <c r="G253" s="9">
        <f>'№5 вед '!H515</f>
        <v>0</v>
      </c>
      <c r="H253" s="9">
        <f>'№5 вед '!I515</f>
        <v>0</v>
      </c>
      <c r="I253" s="158"/>
    </row>
    <row r="254" spans="1:9" ht="118.5">
      <c r="A254" s="11" t="s">
        <v>570</v>
      </c>
      <c r="B254" s="7" t="s">
        <v>334</v>
      </c>
      <c r="C254" s="8" t="s">
        <v>132</v>
      </c>
      <c r="D254" s="11"/>
      <c r="E254" s="11"/>
      <c r="F254" s="92">
        <f aca="true" t="shared" si="52" ref="F254:H257">F255</f>
        <v>618085</v>
      </c>
      <c r="G254" s="92">
        <f t="shared" si="52"/>
        <v>578713.84</v>
      </c>
      <c r="H254" s="92">
        <f t="shared" si="52"/>
        <v>578713.84</v>
      </c>
      <c r="I254" s="158">
        <f t="shared" si="47"/>
        <v>1</v>
      </c>
    </row>
    <row r="255" spans="1:9" ht="52.5">
      <c r="A255" s="11" t="s">
        <v>571</v>
      </c>
      <c r="B255" s="10" t="s">
        <v>4</v>
      </c>
      <c r="C255" s="8" t="s">
        <v>132</v>
      </c>
      <c r="D255" s="11" t="s">
        <v>355</v>
      </c>
      <c r="E255" s="11"/>
      <c r="F255" s="92">
        <f t="shared" si="52"/>
        <v>618085</v>
      </c>
      <c r="G255" s="92">
        <f t="shared" si="52"/>
        <v>578713.84</v>
      </c>
      <c r="H255" s="92">
        <f t="shared" si="52"/>
        <v>578713.84</v>
      </c>
      <c r="I255" s="158">
        <f t="shared" si="47"/>
        <v>1</v>
      </c>
    </row>
    <row r="256" spans="1:9" ht="26.25">
      <c r="A256" s="11" t="s">
        <v>572</v>
      </c>
      <c r="B256" s="10" t="s">
        <v>30</v>
      </c>
      <c r="C256" s="8" t="s">
        <v>132</v>
      </c>
      <c r="D256" s="11" t="s">
        <v>372</v>
      </c>
      <c r="E256" s="11"/>
      <c r="F256" s="92">
        <f t="shared" si="52"/>
        <v>618085</v>
      </c>
      <c r="G256" s="92">
        <f t="shared" si="52"/>
        <v>578713.84</v>
      </c>
      <c r="H256" s="92">
        <f t="shared" si="52"/>
        <v>578713.84</v>
      </c>
      <c r="I256" s="158">
        <f t="shared" si="47"/>
        <v>1</v>
      </c>
    </row>
    <row r="257" spans="1:9" ht="12.75">
      <c r="A257" s="11" t="s">
        <v>573</v>
      </c>
      <c r="B257" s="31" t="s">
        <v>746</v>
      </c>
      <c r="C257" s="8" t="s">
        <v>132</v>
      </c>
      <c r="D257" s="11" t="s">
        <v>372</v>
      </c>
      <c r="E257" s="11" t="s">
        <v>10</v>
      </c>
      <c r="F257" s="92">
        <f t="shared" si="52"/>
        <v>618085</v>
      </c>
      <c r="G257" s="92">
        <f t="shared" si="52"/>
        <v>578713.84</v>
      </c>
      <c r="H257" s="92">
        <f t="shared" si="52"/>
        <v>578713.84</v>
      </c>
      <c r="I257" s="158">
        <f t="shared" si="47"/>
        <v>1</v>
      </c>
    </row>
    <row r="258" spans="1:9" ht="39">
      <c r="A258" s="11" t="s">
        <v>574</v>
      </c>
      <c r="B258" s="7" t="s">
        <v>734</v>
      </c>
      <c r="C258" s="8" t="s">
        <v>132</v>
      </c>
      <c r="D258" s="11" t="s">
        <v>372</v>
      </c>
      <c r="E258" s="11" t="s">
        <v>299</v>
      </c>
      <c r="F258" s="9">
        <f>'№5 вед '!G518</f>
        <v>618085</v>
      </c>
      <c r="G258" s="9">
        <f>'№5 вед '!H518</f>
        <v>578713.84</v>
      </c>
      <c r="H258" s="9">
        <f>'№5 вед '!I518</f>
        <v>578713.84</v>
      </c>
      <c r="I258" s="158">
        <f t="shared" si="47"/>
        <v>1</v>
      </c>
    </row>
    <row r="259" spans="1:9" s="162" customFormat="1" ht="26.25">
      <c r="A259" s="11" t="s">
        <v>805</v>
      </c>
      <c r="B259" s="77" t="s">
        <v>1047</v>
      </c>
      <c r="C259" s="14" t="s">
        <v>64</v>
      </c>
      <c r="D259" s="14"/>
      <c r="E259" s="14"/>
      <c r="F259" s="90">
        <f>F260+F281+F317+F348+F363</f>
        <v>80980421</v>
      </c>
      <c r="G259" s="90">
        <f>G260+G281+G317+G348+G363</f>
        <v>107671934.21</v>
      </c>
      <c r="H259" s="90">
        <f>H260+H281+H317+H348+H363</f>
        <v>107661759.35000001</v>
      </c>
      <c r="I259" s="159">
        <f t="shared" si="47"/>
        <v>0.9999055012796544</v>
      </c>
    </row>
    <row r="260" spans="1:9" s="162" customFormat="1" ht="12.75">
      <c r="A260" s="11" t="s">
        <v>806</v>
      </c>
      <c r="B260" s="77" t="s">
        <v>595</v>
      </c>
      <c r="C260" s="14" t="s">
        <v>100</v>
      </c>
      <c r="D260" s="14"/>
      <c r="E260" s="14"/>
      <c r="F260" s="90">
        <f>F261+F276+F266+F271</f>
        <v>16450403</v>
      </c>
      <c r="G260" s="90">
        <f>G261+G276+G266+G271</f>
        <v>18544417</v>
      </c>
      <c r="H260" s="90">
        <f>H261+H276+H266+H271</f>
        <v>18544417</v>
      </c>
      <c r="I260" s="159">
        <f t="shared" si="47"/>
        <v>1</v>
      </c>
    </row>
    <row r="261" spans="1:9" ht="52.5">
      <c r="A261" s="11" t="s">
        <v>807</v>
      </c>
      <c r="B261" s="10" t="s">
        <v>1050</v>
      </c>
      <c r="C261" s="8" t="s">
        <v>101</v>
      </c>
      <c r="D261" s="11"/>
      <c r="E261" s="11"/>
      <c r="F261" s="92">
        <f aca="true" t="shared" si="53" ref="F261:H264">F262</f>
        <v>16000000</v>
      </c>
      <c r="G261" s="92">
        <f t="shared" si="53"/>
        <v>18040281</v>
      </c>
      <c r="H261" s="92">
        <f t="shared" si="53"/>
        <v>18040281</v>
      </c>
      <c r="I261" s="158">
        <f aca="true" t="shared" si="54" ref="I261:I317">H261/G261</f>
        <v>1</v>
      </c>
    </row>
    <row r="262" spans="1:9" ht="26.25">
      <c r="A262" s="11" t="s">
        <v>808</v>
      </c>
      <c r="B262" s="10" t="s">
        <v>347</v>
      </c>
      <c r="C262" s="8" t="s">
        <v>101</v>
      </c>
      <c r="D262" s="11" t="s">
        <v>660</v>
      </c>
      <c r="E262" s="11"/>
      <c r="F262" s="92">
        <f t="shared" si="53"/>
        <v>16000000</v>
      </c>
      <c r="G262" s="92">
        <f t="shared" si="53"/>
        <v>18040281</v>
      </c>
      <c r="H262" s="92">
        <f t="shared" si="53"/>
        <v>18040281</v>
      </c>
      <c r="I262" s="158">
        <f t="shared" si="54"/>
        <v>1</v>
      </c>
    </row>
    <row r="263" spans="1:9" ht="12.75">
      <c r="A263" s="11" t="s">
        <v>809</v>
      </c>
      <c r="B263" s="10" t="s">
        <v>348</v>
      </c>
      <c r="C263" s="8" t="s">
        <v>101</v>
      </c>
      <c r="D263" s="11" t="s">
        <v>661</v>
      </c>
      <c r="E263" s="11"/>
      <c r="F263" s="92">
        <f t="shared" si="53"/>
        <v>16000000</v>
      </c>
      <c r="G263" s="92">
        <f t="shared" si="53"/>
        <v>18040281</v>
      </c>
      <c r="H263" s="92">
        <f t="shared" si="53"/>
        <v>18040281</v>
      </c>
      <c r="I263" s="158">
        <f t="shared" si="54"/>
        <v>1</v>
      </c>
    </row>
    <row r="264" spans="1:9" ht="12.75">
      <c r="A264" s="11" t="s">
        <v>810</v>
      </c>
      <c r="B264" s="74" t="s">
        <v>637</v>
      </c>
      <c r="C264" s="8" t="s">
        <v>101</v>
      </c>
      <c r="D264" s="11" t="s">
        <v>661</v>
      </c>
      <c r="E264" s="11" t="s">
        <v>14</v>
      </c>
      <c r="F264" s="92">
        <f t="shared" si="53"/>
        <v>16000000</v>
      </c>
      <c r="G264" s="92">
        <f t="shared" si="53"/>
        <v>18040281</v>
      </c>
      <c r="H264" s="92">
        <f t="shared" si="53"/>
        <v>18040281</v>
      </c>
      <c r="I264" s="158">
        <f t="shared" si="54"/>
        <v>1</v>
      </c>
    </row>
    <row r="265" spans="1:9" ht="12.75">
      <c r="A265" s="11" t="s">
        <v>811</v>
      </c>
      <c r="B265" s="31" t="s">
        <v>330</v>
      </c>
      <c r="C265" s="8" t="s">
        <v>101</v>
      </c>
      <c r="D265" s="11" t="s">
        <v>661</v>
      </c>
      <c r="E265" s="11" t="s">
        <v>307</v>
      </c>
      <c r="F265" s="9">
        <f>'№5 вед '!G279</f>
        <v>16000000</v>
      </c>
      <c r="G265" s="9">
        <f>'№5 вед '!H279</f>
        <v>18040281</v>
      </c>
      <c r="H265" s="9">
        <f>'№5 вед '!I279</f>
        <v>18040281</v>
      </c>
      <c r="I265" s="158">
        <f t="shared" si="54"/>
        <v>1</v>
      </c>
    </row>
    <row r="266" spans="1:9" ht="39">
      <c r="A266" s="11" t="s">
        <v>812</v>
      </c>
      <c r="B266" s="10" t="s">
        <v>1215</v>
      </c>
      <c r="C266" s="8" t="s">
        <v>1235</v>
      </c>
      <c r="D266" s="11"/>
      <c r="E266" s="11"/>
      <c r="F266" s="92">
        <f aca="true" t="shared" si="55" ref="F266:H269">F267</f>
        <v>69500</v>
      </c>
      <c r="G266" s="92">
        <f t="shared" si="55"/>
        <v>0</v>
      </c>
      <c r="H266" s="92">
        <f t="shared" si="55"/>
        <v>0</v>
      </c>
      <c r="I266" s="158"/>
    </row>
    <row r="267" spans="1:9" ht="26.25">
      <c r="A267" s="11" t="s">
        <v>813</v>
      </c>
      <c r="B267" s="10" t="s">
        <v>347</v>
      </c>
      <c r="C267" s="8" t="s">
        <v>1235</v>
      </c>
      <c r="D267" s="11" t="s">
        <v>660</v>
      </c>
      <c r="E267" s="11"/>
      <c r="F267" s="92">
        <f t="shared" si="55"/>
        <v>69500</v>
      </c>
      <c r="G267" s="92">
        <f t="shared" si="55"/>
        <v>0</v>
      </c>
      <c r="H267" s="92">
        <f t="shared" si="55"/>
        <v>0</v>
      </c>
      <c r="I267" s="158"/>
    </row>
    <row r="268" spans="1:9" ht="12.75">
      <c r="A268" s="11" t="s">
        <v>814</v>
      </c>
      <c r="B268" s="10" t="s">
        <v>348</v>
      </c>
      <c r="C268" s="8" t="s">
        <v>1235</v>
      </c>
      <c r="D268" s="11" t="s">
        <v>661</v>
      </c>
      <c r="E268" s="11"/>
      <c r="F268" s="92">
        <f t="shared" si="55"/>
        <v>69500</v>
      </c>
      <c r="G268" s="92">
        <f t="shared" si="55"/>
        <v>0</v>
      </c>
      <c r="H268" s="92">
        <f t="shared" si="55"/>
        <v>0</v>
      </c>
      <c r="I268" s="158"/>
    </row>
    <row r="269" spans="1:9" ht="12.75">
      <c r="A269" s="11" t="s">
        <v>815</v>
      </c>
      <c r="B269" s="74" t="s">
        <v>637</v>
      </c>
      <c r="C269" s="8" t="s">
        <v>1235</v>
      </c>
      <c r="D269" s="11" t="s">
        <v>661</v>
      </c>
      <c r="E269" s="11" t="s">
        <v>14</v>
      </c>
      <c r="F269" s="92">
        <f t="shared" si="55"/>
        <v>69500</v>
      </c>
      <c r="G269" s="92">
        <f t="shared" si="55"/>
        <v>0</v>
      </c>
      <c r="H269" s="92">
        <f t="shared" si="55"/>
        <v>0</v>
      </c>
      <c r="I269" s="158"/>
    </row>
    <row r="270" spans="1:9" ht="12.75">
      <c r="A270" s="11" t="s">
        <v>816</v>
      </c>
      <c r="B270" s="31" t="s">
        <v>330</v>
      </c>
      <c r="C270" s="8" t="s">
        <v>1235</v>
      </c>
      <c r="D270" s="11" t="s">
        <v>661</v>
      </c>
      <c r="E270" s="11" t="s">
        <v>307</v>
      </c>
      <c r="F270" s="9">
        <f>'№5 вед '!G282</f>
        <v>69500</v>
      </c>
      <c r="G270" s="9">
        <f>'№5 вед '!H282</f>
        <v>0</v>
      </c>
      <c r="H270" s="9">
        <f>'№5 вед '!I282</f>
        <v>0</v>
      </c>
      <c r="I270" s="158"/>
    </row>
    <row r="271" spans="1:9" ht="52.5">
      <c r="A271" s="11" t="s">
        <v>1288</v>
      </c>
      <c r="B271" s="10" t="s">
        <v>1778</v>
      </c>
      <c r="C271" s="8" t="s">
        <v>1777</v>
      </c>
      <c r="D271" s="8"/>
      <c r="E271" s="11"/>
      <c r="F271" s="9">
        <f aca="true" t="shared" si="56" ref="F271:H274">F272</f>
        <v>0</v>
      </c>
      <c r="G271" s="9">
        <f t="shared" si="56"/>
        <v>123233</v>
      </c>
      <c r="H271" s="9">
        <f t="shared" si="56"/>
        <v>123233</v>
      </c>
      <c r="I271" s="158">
        <f t="shared" si="54"/>
        <v>1</v>
      </c>
    </row>
    <row r="272" spans="1:9" ht="26.25">
      <c r="A272" s="11" t="s">
        <v>1289</v>
      </c>
      <c r="B272" s="10" t="s">
        <v>347</v>
      </c>
      <c r="C272" s="8" t="s">
        <v>1777</v>
      </c>
      <c r="D272" s="8" t="s">
        <v>660</v>
      </c>
      <c r="E272" s="11"/>
      <c r="F272" s="9">
        <f t="shared" si="56"/>
        <v>0</v>
      </c>
      <c r="G272" s="9">
        <f t="shared" si="56"/>
        <v>123233</v>
      </c>
      <c r="H272" s="9">
        <f t="shared" si="56"/>
        <v>123233</v>
      </c>
      <c r="I272" s="158">
        <f t="shared" si="54"/>
        <v>1</v>
      </c>
    </row>
    <row r="273" spans="1:9" ht="12.75">
      <c r="A273" s="11" t="s">
        <v>1290</v>
      </c>
      <c r="B273" s="10" t="s">
        <v>348</v>
      </c>
      <c r="C273" s="8" t="s">
        <v>1777</v>
      </c>
      <c r="D273" s="8" t="s">
        <v>661</v>
      </c>
      <c r="E273" s="11"/>
      <c r="F273" s="9">
        <f t="shared" si="56"/>
        <v>0</v>
      </c>
      <c r="G273" s="9">
        <f t="shared" si="56"/>
        <v>123233</v>
      </c>
      <c r="H273" s="9">
        <f t="shared" si="56"/>
        <v>123233</v>
      </c>
      <c r="I273" s="158">
        <f t="shared" si="54"/>
        <v>1</v>
      </c>
    </row>
    <row r="274" spans="1:9" ht="12.75">
      <c r="A274" s="11" t="s">
        <v>1291</v>
      </c>
      <c r="B274" s="74" t="s">
        <v>637</v>
      </c>
      <c r="C274" s="8" t="s">
        <v>1777</v>
      </c>
      <c r="D274" s="8" t="s">
        <v>661</v>
      </c>
      <c r="E274" s="11" t="s">
        <v>14</v>
      </c>
      <c r="F274" s="9">
        <f t="shared" si="56"/>
        <v>0</v>
      </c>
      <c r="G274" s="9">
        <f t="shared" si="56"/>
        <v>123233</v>
      </c>
      <c r="H274" s="9">
        <f t="shared" si="56"/>
        <v>123233</v>
      </c>
      <c r="I274" s="158">
        <f t="shared" si="54"/>
        <v>1</v>
      </c>
    </row>
    <row r="275" spans="1:9" ht="12.75">
      <c r="A275" s="11" t="s">
        <v>1292</v>
      </c>
      <c r="B275" s="31" t="s">
        <v>330</v>
      </c>
      <c r="C275" s="8" t="s">
        <v>1777</v>
      </c>
      <c r="D275" s="8" t="s">
        <v>661</v>
      </c>
      <c r="E275" s="11" t="s">
        <v>307</v>
      </c>
      <c r="F275" s="9">
        <f>'№5 вед '!G285</f>
        <v>0</v>
      </c>
      <c r="G275" s="9">
        <f>'№5 вед '!H285</f>
        <v>123233</v>
      </c>
      <c r="H275" s="9">
        <f>'№5 вед '!I285</f>
        <v>123233</v>
      </c>
      <c r="I275" s="158">
        <f t="shared" si="54"/>
        <v>1</v>
      </c>
    </row>
    <row r="276" spans="1:9" ht="52.5">
      <c r="A276" s="11" t="s">
        <v>817</v>
      </c>
      <c r="B276" s="10" t="s">
        <v>1216</v>
      </c>
      <c r="C276" s="8" t="s">
        <v>1214</v>
      </c>
      <c r="D276" s="11"/>
      <c r="E276" s="11"/>
      <c r="F276" s="92">
        <f aca="true" t="shared" si="57" ref="F276:H279">F277</f>
        <v>380903</v>
      </c>
      <c r="G276" s="92">
        <f t="shared" si="57"/>
        <v>380903</v>
      </c>
      <c r="H276" s="92">
        <f t="shared" si="57"/>
        <v>380903</v>
      </c>
      <c r="I276" s="158">
        <f t="shared" si="54"/>
        <v>1</v>
      </c>
    </row>
    <row r="277" spans="1:9" ht="26.25">
      <c r="A277" s="11" t="s">
        <v>818</v>
      </c>
      <c r="B277" s="10" t="s">
        <v>347</v>
      </c>
      <c r="C277" s="8" t="s">
        <v>1214</v>
      </c>
      <c r="D277" s="11" t="s">
        <v>660</v>
      </c>
      <c r="E277" s="11"/>
      <c r="F277" s="92">
        <f t="shared" si="57"/>
        <v>380903</v>
      </c>
      <c r="G277" s="92">
        <f t="shared" si="57"/>
        <v>380903</v>
      </c>
      <c r="H277" s="92">
        <f t="shared" si="57"/>
        <v>380903</v>
      </c>
      <c r="I277" s="158">
        <f t="shared" si="54"/>
        <v>1</v>
      </c>
    </row>
    <row r="278" spans="1:9" ht="12.75">
      <c r="A278" s="11" t="s">
        <v>819</v>
      </c>
      <c r="B278" s="10" t="s">
        <v>348</v>
      </c>
      <c r="C278" s="8" t="s">
        <v>1214</v>
      </c>
      <c r="D278" s="11" t="s">
        <v>661</v>
      </c>
      <c r="E278" s="11"/>
      <c r="F278" s="92">
        <f t="shared" si="57"/>
        <v>380903</v>
      </c>
      <c r="G278" s="92">
        <f t="shared" si="57"/>
        <v>380903</v>
      </c>
      <c r="H278" s="92">
        <f t="shared" si="57"/>
        <v>380903</v>
      </c>
      <c r="I278" s="158">
        <f t="shared" si="54"/>
        <v>1</v>
      </c>
    </row>
    <row r="279" spans="1:9" ht="12.75">
      <c r="A279" s="11" t="s">
        <v>820</v>
      </c>
      <c r="B279" s="74" t="s">
        <v>637</v>
      </c>
      <c r="C279" s="8" t="s">
        <v>1214</v>
      </c>
      <c r="D279" s="11" t="s">
        <v>661</v>
      </c>
      <c r="E279" s="11" t="s">
        <v>14</v>
      </c>
      <c r="F279" s="92">
        <f t="shared" si="57"/>
        <v>380903</v>
      </c>
      <c r="G279" s="92">
        <f t="shared" si="57"/>
        <v>380903</v>
      </c>
      <c r="H279" s="92">
        <f t="shared" si="57"/>
        <v>380903</v>
      </c>
      <c r="I279" s="158">
        <f t="shared" si="54"/>
        <v>1</v>
      </c>
    </row>
    <row r="280" spans="1:9" ht="12.75">
      <c r="A280" s="11" t="s">
        <v>1094</v>
      </c>
      <c r="B280" s="31" t="s">
        <v>330</v>
      </c>
      <c r="C280" s="8" t="s">
        <v>1214</v>
      </c>
      <c r="D280" s="11" t="s">
        <v>661</v>
      </c>
      <c r="E280" s="11" t="s">
        <v>307</v>
      </c>
      <c r="F280" s="9">
        <f>'№5 вед '!G288</f>
        <v>380903</v>
      </c>
      <c r="G280" s="9">
        <f>'№5 вед '!H288</f>
        <v>380903</v>
      </c>
      <c r="H280" s="9">
        <f>'№5 вед '!I288</f>
        <v>380903</v>
      </c>
      <c r="I280" s="158">
        <f t="shared" si="54"/>
        <v>1</v>
      </c>
    </row>
    <row r="281" spans="1:9" s="162" customFormat="1" ht="26.25">
      <c r="A281" s="11" t="s">
        <v>1095</v>
      </c>
      <c r="B281" s="32" t="s">
        <v>594</v>
      </c>
      <c r="C281" s="14" t="s">
        <v>102</v>
      </c>
      <c r="D281" s="14"/>
      <c r="E281" s="14"/>
      <c r="F281" s="90">
        <f>F287+F292+F297+F307+F312+F282+F302</f>
        <v>40093580</v>
      </c>
      <c r="G281" s="90">
        <f>G287+G292+G297+G307+G312+G282+G302</f>
        <v>59966882.69</v>
      </c>
      <c r="H281" s="90">
        <f>H287+H292+H297+H307+H312+H282+H302</f>
        <v>59966882.69</v>
      </c>
      <c r="I281" s="159">
        <f t="shared" si="54"/>
        <v>1</v>
      </c>
    </row>
    <row r="282" spans="1:9" ht="66">
      <c r="A282" s="11" t="s">
        <v>1096</v>
      </c>
      <c r="B282" s="10" t="s">
        <v>1757</v>
      </c>
      <c r="C282" s="8" t="s">
        <v>1427</v>
      </c>
      <c r="D282" s="11"/>
      <c r="E282" s="11"/>
      <c r="F282" s="92">
        <f aca="true" t="shared" si="58" ref="F282:H285">F283</f>
        <v>0</v>
      </c>
      <c r="G282" s="92">
        <f t="shared" si="58"/>
        <v>86868.69</v>
      </c>
      <c r="H282" s="92">
        <f t="shared" si="58"/>
        <v>86868.69</v>
      </c>
      <c r="I282" s="158">
        <f t="shared" si="54"/>
        <v>1</v>
      </c>
    </row>
    <row r="283" spans="1:9" ht="26.25">
      <c r="A283" s="11" t="s">
        <v>1097</v>
      </c>
      <c r="B283" s="10" t="s">
        <v>347</v>
      </c>
      <c r="C283" s="8" t="s">
        <v>1427</v>
      </c>
      <c r="D283" s="11" t="s">
        <v>660</v>
      </c>
      <c r="E283" s="11"/>
      <c r="F283" s="92">
        <f t="shared" si="58"/>
        <v>0</v>
      </c>
      <c r="G283" s="92">
        <f t="shared" si="58"/>
        <v>86868.69</v>
      </c>
      <c r="H283" s="92">
        <f t="shared" si="58"/>
        <v>86868.69</v>
      </c>
      <c r="I283" s="158">
        <f t="shared" si="54"/>
        <v>1</v>
      </c>
    </row>
    <row r="284" spans="1:9" ht="12.75">
      <c r="A284" s="11" t="s">
        <v>1098</v>
      </c>
      <c r="B284" s="10" t="s">
        <v>348</v>
      </c>
      <c r="C284" s="8" t="s">
        <v>1427</v>
      </c>
      <c r="D284" s="11" t="s">
        <v>661</v>
      </c>
      <c r="E284" s="11"/>
      <c r="F284" s="92">
        <f t="shared" si="58"/>
        <v>0</v>
      </c>
      <c r="G284" s="92">
        <f t="shared" si="58"/>
        <v>86868.69</v>
      </c>
      <c r="H284" s="92">
        <f t="shared" si="58"/>
        <v>86868.69</v>
      </c>
      <c r="I284" s="158">
        <f t="shared" si="54"/>
        <v>1</v>
      </c>
    </row>
    <row r="285" spans="1:9" ht="12.75">
      <c r="A285" s="11" t="s">
        <v>821</v>
      </c>
      <c r="B285" s="74" t="s">
        <v>637</v>
      </c>
      <c r="C285" s="8" t="s">
        <v>1427</v>
      </c>
      <c r="D285" s="11" t="s">
        <v>661</v>
      </c>
      <c r="E285" s="11" t="s">
        <v>14</v>
      </c>
      <c r="F285" s="92">
        <f t="shared" si="58"/>
        <v>0</v>
      </c>
      <c r="G285" s="92">
        <f t="shared" si="58"/>
        <v>86868.69</v>
      </c>
      <c r="H285" s="92">
        <f t="shared" si="58"/>
        <v>86868.69</v>
      </c>
      <c r="I285" s="158">
        <f t="shared" si="54"/>
        <v>1</v>
      </c>
    </row>
    <row r="286" spans="1:9" ht="12.75">
      <c r="A286" s="11" t="s">
        <v>1293</v>
      </c>
      <c r="B286" s="31" t="s">
        <v>330</v>
      </c>
      <c r="C286" s="8" t="s">
        <v>1427</v>
      </c>
      <c r="D286" s="11" t="s">
        <v>661</v>
      </c>
      <c r="E286" s="11" t="s">
        <v>307</v>
      </c>
      <c r="F286" s="9">
        <f>'№5 вед '!G292</f>
        <v>0</v>
      </c>
      <c r="G286" s="9">
        <f>'№5 вед '!H292</f>
        <v>86868.69</v>
      </c>
      <c r="H286" s="9">
        <f>'№5 вед '!I292</f>
        <v>86868.69</v>
      </c>
      <c r="I286" s="158">
        <f t="shared" si="54"/>
        <v>1</v>
      </c>
    </row>
    <row r="287" spans="1:9" ht="52.5">
      <c r="A287" s="11" t="s">
        <v>1294</v>
      </c>
      <c r="B287" s="10" t="s">
        <v>1051</v>
      </c>
      <c r="C287" s="8" t="s">
        <v>103</v>
      </c>
      <c r="D287" s="11"/>
      <c r="E287" s="11"/>
      <c r="F287" s="92">
        <f aca="true" t="shared" si="59" ref="F287:H290">F288</f>
        <v>2254400</v>
      </c>
      <c r="G287" s="92">
        <f t="shared" si="59"/>
        <v>3197431</v>
      </c>
      <c r="H287" s="92">
        <f t="shared" si="59"/>
        <v>3197431</v>
      </c>
      <c r="I287" s="158">
        <f t="shared" si="54"/>
        <v>1</v>
      </c>
    </row>
    <row r="288" spans="1:9" ht="26.25">
      <c r="A288" s="11" t="s">
        <v>1295</v>
      </c>
      <c r="B288" s="10" t="s">
        <v>347</v>
      </c>
      <c r="C288" s="8" t="s">
        <v>103</v>
      </c>
      <c r="D288" s="11" t="s">
        <v>660</v>
      </c>
      <c r="E288" s="11"/>
      <c r="F288" s="92">
        <f t="shared" si="59"/>
        <v>2254400</v>
      </c>
      <c r="G288" s="92">
        <f t="shared" si="59"/>
        <v>3197431</v>
      </c>
      <c r="H288" s="92">
        <f t="shared" si="59"/>
        <v>3197431</v>
      </c>
      <c r="I288" s="158">
        <f t="shared" si="54"/>
        <v>1</v>
      </c>
    </row>
    <row r="289" spans="1:9" ht="12.75">
      <c r="A289" s="11" t="s">
        <v>822</v>
      </c>
      <c r="B289" s="10" t="s">
        <v>348</v>
      </c>
      <c r="C289" s="8" t="s">
        <v>103</v>
      </c>
      <c r="D289" s="11" t="s">
        <v>661</v>
      </c>
      <c r="E289" s="11"/>
      <c r="F289" s="92">
        <f t="shared" si="59"/>
        <v>2254400</v>
      </c>
      <c r="G289" s="92">
        <f t="shared" si="59"/>
        <v>3197431</v>
      </c>
      <c r="H289" s="92">
        <f t="shared" si="59"/>
        <v>3197431</v>
      </c>
      <c r="I289" s="158">
        <f t="shared" si="54"/>
        <v>1</v>
      </c>
    </row>
    <row r="290" spans="1:9" ht="12.75">
      <c r="A290" s="11" t="s">
        <v>823</v>
      </c>
      <c r="B290" s="74" t="s">
        <v>637</v>
      </c>
      <c r="C290" s="8" t="s">
        <v>103</v>
      </c>
      <c r="D290" s="11" t="s">
        <v>661</v>
      </c>
      <c r="E290" s="11" t="s">
        <v>14</v>
      </c>
      <c r="F290" s="92">
        <f t="shared" si="59"/>
        <v>2254400</v>
      </c>
      <c r="G290" s="92">
        <f t="shared" si="59"/>
        <v>3197431</v>
      </c>
      <c r="H290" s="92">
        <f t="shared" si="59"/>
        <v>3197431</v>
      </c>
      <c r="I290" s="158">
        <f t="shared" si="54"/>
        <v>1</v>
      </c>
    </row>
    <row r="291" spans="1:9" ht="12.75">
      <c r="A291" s="11" t="s">
        <v>824</v>
      </c>
      <c r="B291" s="31" t="s">
        <v>330</v>
      </c>
      <c r="C291" s="8" t="s">
        <v>103</v>
      </c>
      <c r="D291" s="11" t="s">
        <v>661</v>
      </c>
      <c r="E291" s="11" t="s">
        <v>307</v>
      </c>
      <c r="F291" s="9">
        <f>'№5 вед '!G295</f>
        <v>2254400</v>
      </c>
      <c r="G291" s="9">
        <f>'№5 вед '!H295</f>
        <v>3197431</v>
      </c>
      <c r="H291" s="9">
        <f>'№5 вед '!I295</f>
        <v>3197431</v>
      </c>
      <c r="I291" s="158">
        <f t="shared" si="54"/>
        <v>1</v>
      </c>
    </row>
    <row r="292" spans="1:9" ht="144.75">
      <c r="A292" s="11" t="s">
        <v>825</v>
      </c>
      <c r="B292" s="7" t="s">
        <v>1052</v>
      </c>
      <c r="C292" s="11" t="s">
        <v>849</v>
      </c>
      <c r="D292" s="11"/>
      <c r="E292" s="11"/>
      <c r="F292" s="9">
        <f>F293</f>
        <v>37839180</v>
      </c>
      <c r="G292" s="9">
        <f>G293</f>
        <v>37739180</v>
      </c>
      <c r="H292" s="9">
        <f>H293</f>
        <v>37739180</v>
      </c>
      <c r="I292" s="158">
        <f t="shared" si="54"/>
        <v>1</v>
      </c>
    </row>
    <row r="293" spans="1:9" ht="26.25">
      <c r="A293" s="11" t="s">
        <v>826</v>
      </c>
      <c r="B293" s="10" t="s">
        <v>347</v>
      </c>
      <c r="C293" s="11" t="s">
        <v>849</v>
      </c>
      <c r="D293" s="11" t="s">
        <v>660</v>
      </c>
      <c r="E293" s="11"/>
      <c r="F293" s="9">
        <f aca="true" t="shared" si="60" ref="F293:H295">F294</f>
        <v>37839180</v>
      </c>
      <c r="G293" s="9">
        <f t="shared" si="60"/>
        <v>37739180</v>
      </c>
      <c r="H293" s="9">
        <f t="shared" si="60"/>
        <v>37739180</v>
      </c>
      <c r="I293" s="158">
        <f t="shared" si="54"/>
        <v>1</v>
      </c>
    </row>
    <row r="294" spans="1:9" ht="12.75">
      <c r="A294" s="11" t="s">
        <v>827</v>
      </c>
      <c r="B294" s="10" t="s">
        <v>348</v>
      </c>
      <c r="C294" s="11" t="s">
        <v>849</v>
      </c>
      <c r="D294" s="11" t="s">
        <v>661</v>
      </c>
      <c r="E294" s="11"/>
      <c r="F294" s="9">
        <f t="shared" si="60"/>
        <v>37839180</v>
      </c>
      <c r="G294" s="9">
        <f t="shared" si="60"/>
        <v>37739180</v>
      </c>
      <c r="H294" s="9">
        <f t="shared" si="60"/>
        <v>37739180</v>
      </c>
      <c r="I294" s="158">
        <f t="shared" si="54"/>
        <v>1</v>
      </c>
    </row>
    <row r="295" spans="1:9" ht="12.75">
      <c r="A295" s="11" t="s">
        <v>1296</v>
      </c>
      <c r="B295" s="74" t="s">
        <v>637</v>
      </c>
      <c r="C295" s="11" t="s">
        <v>849</v>
      </c>
      <c r="D295" s="11" t="s">
        <v>661</v>
      </c>
      <c r="E295" s="11" t="s">
        <v>14</v>
      </c>
      <c r="F295" s="9">
        <f t="shared" si="60"/>
        <v>37839180</v>
      </c>
      <c r="G295" s="9">
        <f t="shared" si="60"/>
        <v>37739180</v>
      </c>
      <c r="H295" s="9">
        <f t="shared" si="60"/>
        <v>37739180</v>
      </c>
      <c r="I295" s="158">
        <f t="shared" si="54"/>
        <v>1</v>
      </c>
    </row>
    <row r="296" spans="1:9" ht="12.75">
      <c r="A296" s="11" t="s">
        <v>1297</v>
      </c>
      <c r="B296" s="31" t="s">
        <v>330</v>
      </c>
      <c r="C296" s="11" t="s">
        <v>849</v>
      </c>
      <c r="D296" s="11" t="s">
        <v>661</v>
      </c>
      <c r="E296" s="11" t="s">
        <v>307</v>
      </c>
      <c r="F296" s="9">
        <f>'№5 вед '!G298</f>
        <v>37839180</v>
      </c>
      <c r="G296" s="9">
        <f>'№5 вед '!H298</f>
        <v>37739180</v>
      </c>
      <c r="H296" s="9">
        <f>'№5 вед '!I298</f>
        <v>37739180</v>
      </c>
      <c r="I296" s="158">
        <f t="shared" si="54"/>
        <v>1</v>
      </c>
    </row>
    <row r="297" spans="1:9" ht="66">
      <c r="A297" s="11" t="s">
        <v>1298</v>
      </c>
      <c r="B297" s="10" t="s">
        <v>1383</v>
      </c>
      <c r="C297" s="11" t="s">
        <v>1384</v>
      </c>
      <c r="D297" s="8"/>
      <c r="E297" s="11"/>
      <c r="F297" s="9">
        <f aca="true" t="shared" si="61" ref="F297:H300">F298</f>
        <v>0</v>
      </c>
      <c r="G297" s="9">
        <f t="shared" si="61"/>
        <v>400814</v>
      </c>
      <c r="H297" s="9">
        <f t="shared" si="61"/>
        <v>400814</v>
      </c>
      <c r="I297" s="158">
        <f t="shared" si="54"/>
        <v>1</v>
      </c>
    </row>
    <row r="298" spans="1:9" ht="26.25">
      <c r="A298" s="11" t="s">
        <v>1299</v>
      </c>
      <c r="B298" s="10" t="s">
        <v>347</v>
      </c>
      <c r="C298" s="11" t="s">
        <v>1384</v>
      </c>
      <c r="D298" s="8" t="s">
        <v>660</v>
      </c>
      <c r="E298" s="11"/>
      <c r="F298" s="9">
        <f t="shared" si="61"/>
        <v>0</v>
      </c>
      <c r="G298" s="9">
        <f t="shared" si="61"/>
        <v>400814</v>
      </c>
      <c r="H298" s="9">
        <f t="shared" si="61"/>
        <v>400814</v>
      </c>
      <c r="I298" s="158">
        <f t="shared" si="54"/>
        <v>1</v>
      </c>
    </row>
    <row r="299" spans="1:9" ht="12.75">
      <c r="A299" s="11" t="s">
        <v>1300</v>
      </c>
      <c r="B299" s="10" t="s">
        <v>348</v>
      </c>
      <c r="C299" s="11" t="s">
        <v>1384</v>
      </c>
      <c r="D299" s="8" t="s">
        <v>661</v>
      </c>
      <c r="E299" s="11"/>
      <c r="F299" s="9">
        <f t="shared" si="61"/>
        <v>0</v>
      </c>
      <c r="G299" s="9">
        <f t="shared" si="61"/>
        <v>400814</v>
      </c>
      <c r="H299" s="9">
        <f t="shared" si="61"/>
        <v>400814</v>
      </c>
      <c r="I299" s="158">
        <f t="shared" si="54"/>
        <v>1</v>
      </c>
    </row>
    <row r="300" spans="1:9" ht="12.75">
      <c r="A300" s="11" t="s">
        <v>1301</v>
      </c>
      <c r="B300" s="74" t="s">
        <v>637</v>
      </c>
      <c r="C300" s="11" t="s">
        <v>1384</v>
      </c>
      <c r="D300" s="8" t="s">
        <v>661</v>
      </c>
      <c r="E300" s="11" t="s">
        <v>14</v>
      </c>
      <c r="F300" s="9">
        <f t="shared" si="61"/>
        <v>0</v>
      </c>
      <c r="G300" s="9">
        <f t="shared" si="61"/>
        <v>400814</v>
      </c>
      <c r="H300" s="9">
        <f t="shared" si="61"/>
        <v>400814</v>
      </c>
      <c r="I300" s="158">
        <f t="shared" si="54"/>
        <v>1</v>
      </c>
    </row>
    <row r="301" spans="1:9" ht="12.75">
      <c r="A301" s="11" t="s">
        <v>1302</v>
      </c>
      <c r="B301" s="31" t="s">
        <v>330</v>
      </c>
      <c r="C301" s="11" t="s">
        <v>1384</v>
      </c>
      <c r="D301" s="8" t="s">
        <v>661</v>
      </c>
      <c r="E301" s="11" t="s">
        <v>307</v>
      </c>
      <c r="F301" s="9">
        <f>'№5 вед '!G301</f>
        <v>0</v>
      </c>
      <c r="G301" s="9">
        <f>'№5 вед '!H301</f>
        <v>400814</v>
      </c>
      <c r="H301" s="9">
        <f>'№5 вед '!I301</f>
        <v>400814</v>
      </c>
      <c r="I301" s="158">
        <f t="shared" si="54"/>
        <v>1</v>
      </c>
    </row>
    <row r="302" spans="1:9" ht="78.75">
      <c r="A302" s="11" t="s">
        <v>1303</v>
      </c>
      <c r="B302" s="10" t="s">
        <v>1803</v>
      </c>
      <c r="C302" s="11" t="s">
        <v>1779</v>
      </c>
      <c r="D302" s="8"/>
      <c r="E302" s="11"/>
      <c r="F302" s="9">
        <f aca="true" t="shared" si="62" ref="F302:H305">F303</f>
        <v>0</v>
      </c>
      <c r="G302" s="9">
        <f t="shared" si="62"/>
        <v>250837</v>
      </c>
      <c r="H302" s="9">
        <f t="shared" si="62"/>
        <v>250837</v>
      </c>
      <c r="I302" s="158">
        <f>H302/G302</f>
        <v>1</v>
      </c>
    </row>
    <row r="303" spans="1:9" ht="26.25">
      <c r="A303" s="11" t="s">
        <v>1304</v>
      </c>
      <c r="B303" s="10" t="s">
        <v>347</v>
      </c>
      <c r="C303" s="11" t="s">
        <v>1779</v>
      </c>
      <c r="D303" s="8" t="s">
        <v>660</v>
      </c>
      <c r="E303" s="11"/>
      <c r="F303" s="9">
        <f t="shared" si="62"/>
        <v>0</v>
      </c>
      <c r="G303" s="9">
        <f t="shared" si="62"/>
        <v>250837</v>
      </c>
      <c r="H303" s="9">
        <f t="shared" si="62"/>
        <v>250837</v>
      </c>
      <c r="I303" s="158">
        <f>H303/G303</f>
        <v>1</v>
      </c>
    </row>
    <row r="304" spans="1:9" ht="12.75">
      <c r="A304" s="11" t="s">
        <v>171</v>
      </c>
      <c r="B304" s="10" t="s">
        <v>348</v>
      </c>
      <c r="C304" s="11" t="s">
        <v>1779</v>
      </c>
      <c r="D304" s="8" t="s">
        <v>661</v>
      </c>
      <c r="E304" s="11"/>
      <c r="F304" s="9">
        <f t="shared" si="62"/>
        <v>0</v>
      </c>
      <c r="G304" s="9">
        <f t="shared" si="62"/>
        <v>250837</v>
      </c>
      <c r="H304" s="9">
        <f t="shared" si="62"/>
        <v>250837</v>
      </c>
      <c r="I304" s="158">
        <f>H304/G304</f>
        <v>1</v>
      </c>
    </row>
    <row r="305" spans="1:9" ht="12.75">
      <c r="A305" s="11" t="s">
        <v>172</v>
      </c>
      <c r="B305" s="74" t="s">
        <v>637</v>
      </c>
      <c r="C305" s="11" t="s">
        <v>1779</v>
      </c>
      <c r="D305" s="8" t="s">
        <v>661</v>
      </c>
      <c r="E305" s="11" t="s">
        <v>14</v>
      </c>
      <c r="F305" s="9">
        <f t="shared" si="62"/>
        <v>0</v>
      </c>
      <c r="G305" s="9">
        <f t="shared" si="62"/>
        <v>250837</v>
      </c>
      <c r="H305" s="9">
        <f t="shared" si="62"/>
        <v>250837</v>
      </c>
      <c r="I305" s="158">
        <f>H305/G305</f>
        <v>1</v>
      </c>
    </row>
    <row r="306" spans="1:9" ht="12.75">
      <c r="A306" s="11" t="s">
        <v>173</v>
      </c>
      <c r="B306" s="31" t="s">
        <v>330</v>
      </c>
      <c r="C306" s="11" t="s">
        <v>1779</v>
      </c>
      <c r="D306" s="8" t="s">
        <v>661</v>
      </c>
      <c r="E306" s="11" t="s">
        <v>307</v>
      </c>
      <c r="F306" s="9">
        <f>'№5 вед '!G304</f>
        <v>0</v>
      </c>
      <c r="G306" s="9">
        <f>'№5 вед '!H304</f>
        <v>250837</v>
      </c>
      <c r="H306" s="9">
        <f>'№5 вед '!I304</f>
        <v>250837</v>
      </c>
      <c r="I306" s="158">
        <f>H306/G306</f>
        <v>1</v>
      </c>
    </row>
    <row r="307" spans="1:9" ht="66">
      <c r="A307" s="11" t="s">
        <v>174</v>
      </c>
      <c r="B307" s="10" t="s">
        <v>1385</v>
      </c>
      <c r="C307" s="11" t="s">
        <v>1386</v>
      </c>
      <c r="D307" s="8"/>
      <c r="E307" s="11"/>
      <c r="F307" s="9">
        <f aca="true" t="shared" si="63" ref="F307:H310">F308</f>
        <v>0</v>
      </c>
      <c r="G307" s="9">
        <f t="shared" si="63"/>
        <v>4081632</v>
      </c>
      <c r="H307" s="9">
        <f t="shared" si="63"/>
        <v>4081632</v>
      </c>
      <c r="I307" s="158">
        <f t="shared" si="54"/>
        <v>1</v>
      </c>
    </row>
    <row r="308" spans="1:9" ht="26.25">
      <c r="A308" s="11" t="s">
        <v>1305</v>
      </c>
      <c r="B308" s="10" t="s">
        <v>347</v>
      </c>
      <c r="C308" s="11" t="s">
        <v>1386</v>
      </c>
      <c r="D308" s="8" t="s">
        <v>660</v>
      </c>
      <c r="E308" s="11"/>
      <c r="F308" s="9">
        <f t="shared" si="63"/>
        <v>0</v>
      </c>
      <c r="G308" s="9">
        <f t="shared" si="63"/>
        <v>4081632</v>
      </c>
      <c r="H308" s="9">
        <f t="shared" si="63"/>
        <v>4081632</v>
      </c>
      <c r="I308" s="158">
        <f t="shared" si="54"/>
        <v>1</v>
      </c>
    </row>
    <row r="309" spans="1:9" ht="12.75">
      <c r="A309" s="11" t="s">
        <v>1306</v>
      </c>
      <c r="B309" s="10" t="s">
        <v>348</v>
      </c>
      <c r="C309" s="11" t="s">
        <v>1386</v>
      </c>
      <c r="D309" s="8" t="s">
        <v>661</v>
      </c>
      <c r="E309" s="11"/>
      <c r="F309" s="9">
        <f t="shared" si="63"/>
        <v>0</v>
      </c>
      <c r="G309" s="9">
        <f t="shared" si="63"/>
        <v>4081632</v>
      </c>
      <c r="H309" s="9">
        <f t="shared" si="63"/>
        <v>4081632</v>
      </c>
      <c r="I309" s="158">
        <f t="shared" si="54"/>
        <v>1</v>
      </c>
    </row>
    <row r="310" spans="1:9" ht="12.75">
      <c r="A310" s="11" t="s">
        <v>1307</v>
      </c>
      <c r="B310" s="74" t="s">
        <v>637</v>
      </c>
      <c r="C310" s="11" t="s">
        <v>1386</v>
      </c>
      <c r="D310" s="8" t="s">
        <v>661</v>
      </c>
      <c r="E310" s="11" t="s">
        <v>14</v>
      </c>
      <c r="F310" s="9">
        <f t="shared" si="63"/>
        <v>0</v>
      </c>
      <c r="G310" s="9">
        <f t="shared" si="63"/>
        <v>4081632</v>
      </c>
      <c r="H310" s="9">
        <f t="shared" si="63"/>
        <v>4081632</v>
      </c>
      <c r="I310" s="158">
        <f t="shared" si="54"/>
        <v>1</v>
      </c>
    </row>
    <row r="311" spans="1:9" ht="12.75">
      <c r="A311" s="11" t="s">
        <v>160</v>
      </c>
      <c r="B311" s="31" t="s">
        <v>330</v>
      </c>
      <c r="C311" s="11" t="s">
        <v>1386</v>
      </c>
      <c r="D311" s="8" t="s">
        <v>661</v>
      </c>
      <c r="E311" s="11" t="s">
        <v>307</v>
      </c>
      <c r="F311" s="9">
        <f>'№5 вед '!G307</f>
        <v>0</v>
      </c>
      <c r="G311" s="9">
        <f>'№5 вед '!H307</f>
        <v>4081632</v>
      </c>
      <c r="H311" s="9">
        <f>'№5 вед '!I307</f>
        <v>4081632</v>
      </c>
      <c r="I311" s="158">
        <f t="shared" si="54"/>
        <v>1</v>
      </c>
    </row>
    <row r="312" spans="1:9" ht="68.25" customHeight="1">
      <c r="A312" s="11" t="s">
        <v>175</v>
      </c>
      <c r="B312" s="10" t="s">
        <v>1387</v>
      </c>
      <c r="C312" s="11" t="s">
        <v>1388</v>
      </c>
      <c r="D312" s="8"/>
      <c r="E312" s="11"/>
      <c r="F312" s="9">
        <f aca="true" t="shared" si="64" ref="F312:H315">F313</f>
        <v>0</v>
      </c>
      <c r="G312" s="9">
        <f t="shared" si="64"/>
        <v>14210120</v>
      </c>
      <c r="H312" s="9">
        <f t="shared" si="64"/>
        <v>14210120</v>
      </c>
      <c r="I312" s="158">
        <f t="shared" si="54"/>
        <v>1</v>
      </c>
    </row>
    <row r="313" spans="1:9" ht="26.25">
      <c r="A313" s="11" t="s">
        <v>176</v>
      </c>
      <c r="B313" s="10" t="s">
        <v>347</v>
      </c>
      <c r="C313" s="11" t="s">
        <v>1388</v>
      </c>
      <c r="D313" s="8" t="s">
        <v>660</v>
      </c>
      <c r="E313" s="11"/>
      <c r="F313" s="9">
        <f t="shared" si="64"/>
        <v>0</v>
      </c>
      <c r="G313" s="9">
        <f t="shared" si="64"/>
        <v>14210120</v>
      </c>
      <c r="H313" s="9">
        <f t="shared" si="64"/>
        <v>14210120</v>
      </c>
      <c r="I313" s="158">
        <f t="shared" si="54"/>
        <v>1</v>
      </c>
    </row>
    <row r="314" spans="1:9" ht="12.75">
      <c r="A314" s="11" t="s">
        <v>177</v>
      </c>
      <c r="B314" s="10" t="s">
        <v>348</v>
      </c>
      <c r="C314" s="11" t="s">
        <v>1388</v>
      </c>
      <c r="D314" s="8" t="s">
        <v>661</v>
      </c>
      <c r="E314" s="11"/>
      <c r="F314" s="9">
        <f t="shared" si="64"/>
        <v>0</v>
      </c>
      <c r="G314" s="9">
        <f t="shared" si="64"/>
        <v>14210120</v>
      </c>
      <c r="H314" s="9">
        <f t="shared" si="64"/>
        <v>14210120</v>
      </c>
      <c r="I314" s="158">
        <f t="shared" si="54"/>
        <v>1</v>
      </c>
    </row>
    <row r="315" spans="1:9" ht="12.75">
      <c r="A315" s="11" t="s">
        <v>178</v>
      </c>
      <c r="B315" s="74" t="s">
        <v>637</v>
      </c>
      <c r="C315" s="11" t="s">
        <v>1388</v>
      </c>
      <c r="D315" s="8" t="s">
        <v>661</v>
      </c>
      <c r="E315" s="11" t="s">
        <v>14</v>
      </c>
      <c r="F315" s="9">
        <f t="shared" si="64"/>
        <v>0</v>
      </c>
      <c r="G315" s="9">
        <f t="shared" si="64"/>
        <v>14210120</v>
      </c>
      <c r="H315" s="9">
        <f t="shared" si="64"/>
        <v>14210120</v>
      </c>
      <c r="I315" s="158">
        <f t="shared" si="54"/>
        <v>1</v>
      </c>
    </row>
    <row r="316" spans="1:9" ht="12.75">
      <c r="A316" s="11" t="s">
        <v>179</v>
      </c>
      <c r="B316" s="31" t="s">
        <v>330</v>
      </c>
      <c r="C316" s="11" t="s">
        <v>1388</v>
      </c>
      <c r="D316" s="8" t="s">
        <v>661</v>
      </c>
      <c r="E316" s="11" t="s">
        <v>307</v>
      </c>
      <c r="F316" s="9">
        <f>'№5 вед '!G310</f>
        <v>0</v>
      </c>
      <c r="G316" s="9">
        <f>'№5 вед '!H310</f>
        <v>14210120</v>
      </c>
      <c r="H316" s="9">
        <f>'№5 вед '!I310</f>
        <v>14210120</v>
      </c>
      <c r="I316" s="158">
        <f t="shared" si="54"/>
        <v>1</v>
      </c>
    </row>
    <row r="317" spans="1:9" s="162" customFormat="1" ht="26.25">
      <c r="A317" s="11" t="s">
        <v>180</v>
      </c>
      <c r="B317" s="77" t="s">
        <v>781</v>
      </c>
      <c r="C317" s="14" t="s">
        <v>104</v>
      </c>
      <c r="D317" s="14"/>
      <c r="E317" s="14"/>
      <c r="F317" s="90">
        <f>F318+F331</f>
        <v>23648700</v>
      </c>
      <c r="G317" s="90">
        <f>G318+G331</f>
        <v>28477548.86</v>
      </c>
      <c r="H317" s="90">
        <f>H318+H331</f>
        <v>28467374.01</v>
      </c>
      <c r="I317" s="159">
        <f t="shared" si="54"/>
        <v>0.9996427062578307</v>
      </c>
    </row>
    <row r="318" spans="1:9" ht="66">
      <c r="A318" s="11" t="s">
        <v>181</v>
      </c>
      <c r="B318" s="71" t="s">
        <v>1054</v>
      </c>
      <c r="C318" s="8" t="s">
        <v>105</v>
      </c>
      <c r="D318" s="11"/>
      <c r="E318" s="11"/>
      <c r="F318" s="92">
        <f>F319+F323+F327</f>
        <v>2996900</v>
      </c>
      <c r="G318" s="92">
        <f>G319+G323+G327</f>
        <v>3789547.17</v>
      </c>
      <c r="H318" s="92">
        <f>H319+H323+H327</f>
        <v>3789546.43</v>
      </c>
      <c r="I318" s="158">
        <f aca="true" t="shared" si="65" ref="I318:I362">H318/G318</f>
        <v>0.999999804726009</v>
      </c>
    </row>
    <row r="319" spans="1:9" ht="52.5">
      <c r="A319" s="11" t="s">
        <v>182</v>
      </c>
      <c r="B319" s="10" t="s">
        <v>4</v>
      </c>
      <c r="C319" s="8" t="s">
        <v>105</v>
      </c>
      <c r="D319" s="11" t="s">
        <v>355</v>
      </c>
      <c r="E319" s="11"/>
      <c r="F319" s="92">
        <f aca="true" t="shared" si="66" ref="F319:H321">F320</f>
        <v>2411000</v>
      </c>
      <c r="G319" s="92">
        <f t="shared" si="66"/>
        <v>3225115.9</v>
      </c>
      <c r="H319" s="92">
        <f t="shared" si="66"/>
        <v>3225115.16</v>
      </c>
      <c r="I319" s="158">
        <f t="shared" si="65"/>
        <v>0.9999997705508816</v>
      </c>
    </row>
    <row r="320" spans="1:9" ht="26.25">
      <c r="A320" s="11" t="s">
        <v>183</v>
      </c>
      <c r="B320" s="10" t="s">
        <v>30</v>
      </c>
      <c r="C320" s="8" t="s">
        <v>105</v>
      </c>
      <c r="D320" s="11" t="s">
        <v>372</v>
      </c>
      <c r="E320" s="11"/>
      <c r="F320" s="92">
        <f t="shared" si="66"/>
        <v>2411000</v>
      </c>
      <c r="G320" s="92">
        <f t="shared" si="66"/>
        <v>3225115.9</v>
      </c>
      <c r="H320" s="92">
        <f t="shared" si="66"/>
        <v>3225115.16</v>
      </c>
      <c r="I320" s="158">
        <f t="shared" si="65"/>
        <v>0.9999997705508816</v>
      </c>
    </row>
    <row r="321" spans="1:9" ht="12.75">
      <c r="A321" s="11" t="s">
        <v>666</v>
      </c>
      <c r="B321" s="74" t="s">
        <v>637</v>
      </c>
      <c r="C321" s="8" t="s">
        <v>105</v>
      </c>
      <c r="D321" s="11" t="s">
        <v>372</v>
      </c>
      <c r="E321" s="11" t="s">
        <v>14</v>
      </c>
      <c r="F321" s="92">
        <f t="shared" si="66"/>
        <v>2411000</v>
      </c>
      <c r="G321" s="92">
        <f t="shared" si="66"/>
        <v>3225115.9</v>
      </c>
      <c r="H321" s="92">
        <f t="shared" si="66"/>
        <v>3225115.16</v>
      </c>
      <c r="I321" s="158">
        <f t="shared" si="65"/>
        <v>0.9999997705508816</v>
      </c>
    </row>
    <row r="322" spans="1:9" ht="12.75">
      <c r="A322" s="11" t="s">
        <v>184</v>
      </c>
      <c r="B322" s="31" t="s">
        <v>638</v>
      </c>
      <c r="C322" s="8" t="s">
        <v>105</v>
      </c>
      <c r="D322" s="11" t="s">
        <v>372</v>
      </c>
      <c r="E322" s="11" t="s">
        <v>406</v>
      </c>
      <c r="F322" s="9">
        <f>'№5 вед '!G320</f>
        <v>2411000</v>
      </c>
      <c r="G322" s="9">
        <f>'№5 вед '!H320</f>
        <v>3225115.9</v>
      </c>
      <c r="H322" s="9">
        <f>'№5 вед '!I320</f>
        <v>3225115.16</v>
      </c>
      <c r="I322" s="158">
        <f t="shared" si="65"/>
        <v>0.9999997705508816</v>
      </c>
    </row>
    <row r="323" spans="1:9" ht="26.25">
      <c r="A323" s="11" t="s">
        <v>185</v>
      </c>
      <c r="B323" s="10" t="s">
        <v>1804</v>
      </c>
      <c r="C323" s="8" t="s">
        <v>105</v>
      </c>
      <c r="D323" s="11" t="s">
        <v>147</v>
      </c>
      <c r="E323" s="11"/>
      <c r="F323" s="92">
        <f aca="true" t="shared" si="67" ref="F323:H325">F324</f>
        <v>582700</v>
      </c>
      <c r="G323" s="92">
        <f t="shared" si="67"/>
        <v>564084.29</v>
      </c>
      <c r="H323" s="92">
        <f t="shared" si="67"/>
        <v>564084.29</v>
      </c>
      <c r="I323" s="158">
        <f t="shared" si="65"/>
        <v>1</v>
      </c>
    </row>
    <row r="324" spans="1:9" ht="26.25">
      <c r="A324" s="11" t="s">
        <v>186</v>
      </c>
      <c r="B324" s="10" t="s">
        <v>410</v>
      </c>
      <c r="C324" s="8" t="s">
        <v>105</v>
      </c>
      <c r="D324" s="11" t="s">
        <v>749</v>
      </c>
      <c r="E324" s="11"/>
      <c r="F324" s="92">
        <f t="shared" si="67"/>
        <v>582700</v>
      </c>
      <c r="G324" s="92">
        <f t="shared" si="67"/>
        <v>564084.29</v>
      </c>
      <c r="H324" s="92">
        <f t="shared" si="67"/>
        <v>564084.29</v>
      </c>
      <c r="I324" s="158">
        <f t="shared" si="65"/>
        <v>1</v>
      </c>
    </row>
    <row r="325" spans="1:9" ht="12.75">
      <c r="A325" s="11" t="s">
        <v>187</v>
      </c>
      <c r="B325" s="74" t="s">
        <v>637</v>
      </c>
      <c r="C325" s="8" t="s">
        <v>105</v>
      </c>
      <c r="D325" s="11" t="s">
        <v>749</v>
      </c>
      <c r="E325" s="11" t="s">
        <v>14</v>
      </c>
      <c r="F325" s="92">
        <f t="shared" si="67"/>
        <v>582700</v>
      </c>
      <c r="G325" s="92">
        <f t="shared" si="67"/>
        <v>564084.29</v>
      </c>
      <c r="H325" s="92">
        <f t="shared" si="67"/>
        <v>564084.29</v>
      </c>
      <c r="I325" s="158">
        <f t="shared" si="65"/>
        <v>1</v>
      </c>
    </row>
    <row r="326" spans="1:9" ht="12.75">
      <c r="A326" s="11" t="s">
        <v>188</v>
      </c>
      <c r="B326" s="31" t="s">
        <v>638</v>
      </c>
      <c r="C326" s="8" t="s">
        <v>105</v>
      </c>
      <c r="D326" s="11" t="s">
        <v>749</v>
      </c>
      <c r="E326" s="11" t="s">
        <v>406</v>
      </c>
      <c r="F326" s="9">
        <f>'№5 вед '!G322</f>
        <v>582700</v>
      </c>
      <c r="G326" s="9">
        <f>'№5 вед '!H322</f>
        <v>564084.29</v>
      </c>
      <c r="H326" s="9">
        <f>'№5 вед '!I322</f>
        <v>564084.29</v>
      </c>
      <c r="I326" s="158">
        <f t="shared" si="65"/>
        <v>1</v>
      </c>
    </row>
    <row r="327" spans="1:9" ht="12.75">
      <c r="A327" s="11" t="s">
        <v>189</v>
      </c>
      <c r="B327" s="10" t="s">
        <v>33</v>
      </c>
      <c r="C327" s="8" t="s">
        <v>105</v>
      </c>
      <c r="D327" s="11" t="s">
        <v>32</v>
      </c>
      <c r="E327" s="11"/>
      <c r="F327" s="92">
        <f aca="true" t="shared" si="68" ref="F327:H329">F328</f>
        <v>3200</v>
      </c>
      <c r="G327" s="92">
        <f t="shared" si="68"/>
        <v>346.98</v>
      </c>
      <c r="H327" s="92">
        <f t="shared" si="68"/>
        <v>346.98</v>
      </c>
      <c r="I327" s="158">
        <f t="shared" si="65"/>
        <v>1</v>
      </c>
    </row>
    <row r="328" spans="1:9" ht="12.75">
      <c r="A328" s="11" t="s">
        <v>190</v>
      </c>
      <c r="B328" s="10" t="s">
        <v>34</v>
      </c>
      <c r="C328" s="8" t="s">
        <v>105</v>
      </c>
      <c r="D328" s="11" t="s">
        <v>31</v>
      </c>
      <c r="E328" s="11"/>
      <c r="F328" s="92">
        <f t="shared" si="68"/>
        <v>3200</v>
      </c>
      <c r="G328" s="92">
        <f t="shared" si="68"/>
        <v>346.98</v>
      </c>
      <c r="H328" s="92">
        <f t="shared" si="68"/>
        <v>346.98</v>
      </c>
      <c r="I328" s="158">
        <f t="shared" si="65"/>
        <v>1</v>
      </c>
    </row>
    <row r="329" spans="1:9" ht="12.75">
      <c r="A329" s="11" t="s">
        <v>191</v>
      </c>
      <c r="B329" s="74" t="s">
        <v>637</v>
      </c>
      <c r="C329" s="8" t="s">
        <v>105</v>
      </c>
      <c r="D329" s="11" t="s">
        <v>31</v>
      </c>
      <c r="E329" s="11" t="s">
        <v>14</v>
      </c>
      <c r="F329" s="92">
        <f t="shared" si="68"/>
        <v>3200</v>
      </c>
      <c r="G329" s="92">
        <f t="shared" si="68"/>
        <v>346.98</v>
      </c>
      <c r="H329" s="92">
        <f t="shared" si="68"/>
        <v>346.98</v>
      </c>
      <c r="I329" s="158">
        <f t="shared" si="65"/>
        <v>1</v>
      </c>
    </row>
    <row r="330" spans="1:9" ht="12.75">
      <c r="A330" s="11" t="s">
        <v>192</v>
      </c>
      <c r="B330" s="31" t="s">
        <v>638</v>
      </c>
      <c r="C330" s="8" t="s">
        <v>105</v>
      </c>
      <c r="D330" s="11" t="s">
        <v>31</v>
      </c>
      <c r="E330" s="11" t="s">
        <v>406</v>
      </c>
      <c r="F330" s="9">
        <f>'№5 вед '!G324</f>
        <v>3200</v>
      </c>
      <c r="G330" s="9">
        <f>'№5 вед '!H324</f>
        <v>346.98</v>
      </c>
      <c r="H330" s="9">
        <f>'№5 вед '!I324</f>
        <v>346.98</v>
      </c>
      <c r="I330" s="158">
        <f t="shared" si="65"/>
        <v>1</v>
      </c>
    </row>
    <row r="331" spans="1:9" ht="66">
      <c r="A331" s="11" t="s">
        <v>161</v>
      </c>
      <c r="B331" s="10" t="s">
        <v>1055</v>
      </c>
      <c r="C331" s="8" t="s">
        <v>106</v>
      </c>
      <c r="D331" s="11"/>
      <c r="E331" s="11"/>
      <c r="F331" s="92">
        <f>F332+F336+F344+F340</f>
        <v>20651800</v>
      </c>
      <c r="G331" s="92">
        <f>G332+G336+G344+G340</f>
        <v>24688001.69</v>
      </c>
      <c r="H331" s="92">
        <f>H332+H336+H344+H340</f>
        <v>24677827.580000002</v>
      </c>
      <c r="I331" s="158">
        <f t="shared" si="65"/>
        <v>0.9995878925265903</v>
      </c>
    </row>
    <row r="332" spans="1:9" ht="52.5">
      <c r="A332" s="11" t="s">
        <v>193</v>
      </c>
      <c r="B332" s="10" t="s">
        <v>4</v>
      </c>
      <c r="C332" s="8" t="s">
        <v>106</v>
      </c>
      <c r="D332" s="11" t="s">
        <v>355</v>
      </c>
      <c r="E332" s="11"/>
      <c r="F332" s="92">
        <f aca="true" t="shared" si="69" ref="F332:H334">F333</f>
        <v>20000000</v>
      </c>
      <c r="G332" s="92">
        <f t="shared" si="69"/>
        <v>23664420</v>
      </c>
      <c r="H332" s="92">
        <f t="shared" si="69"/>
        <v>23660343.91</v>
      </c>
      <c r="I332" s="158">
        <f t="shared" si="65"/>
        <v>0.9998277544938773</v>
      </c>
    </row>
    <row r="333" spans="1:9" ht="12.75">
      <c r="A333" s="11" t="s">
        <v>194</v>
      </c>
      <c r="B333" s="10" t="s">
        <v>5</v>
      </c>
      <c r="C333" s="8" t="s">
        <v>106</v>
      </c>
      <c r="D333" s="11" t="s">
        <v>364</v>
      </c>
      <c r="E333" s="11"/>
      <c r="F333" s="92">
        <f t="shared" si="69"/>
        <v>20000000</v>
      </c>
      <c r="G333" s="92">
        <f t="shared" si="69"/>
        <v>23664420</v>
      </c>
      <c r="H333" s="92">
        <f t="shared" si="69"/>
        <v>23660343.91</v>
      </c>
      <c r="I333" s="158">
        <f t="shared" si="65"/>
        <v>0.9998277544938773</v>
      </c>
    </row>
    <row r="334" spans="1:9" ht="12.75">
      <c r="A334" s="11" t="s">
        <v>195</v>
      </c>
      <c r="B334" s="74" t="s">
        <v>637</v>
      </c>
      <c r="C334" s="8" t="s">
        <v>106</v>
      </c>
      <c r="D334" s="11" t="s">
        <v>364</v>
      </c>
      <c r="E334" s="11" t="s">
        <v>14</v>
      </c>
      <c r="F334" s="92">
        <f t="shared" si="69"/>
        <v>20000000</v>
      </c>
      <c r="G334" s="92">
        <f t="shared" si="69"/>
        <v>23664420</v>
      </c>
      <c r="H334" s="92">
        <f t="shared" si="69"/>
        <v>23660343.91</v>
      </c>
      <c r="I334" s="158">
        <f t="shared" si="65"/>
        <v>0.9998277544938773</v>
      </c>
    </row>
    <row r="335" spans="1:9" ht="12.75">
      <c r="A335" s="11" t="s">
        <v>196</v>
      </c>
      <c r="B335" s="31" t="s">
        <v>638</v>
      </c>
      <c r="C335" s="8" t="s">
        <v>106</v>
      </c>
      <c r="D335" s="11" t="s">
        <v>364</v>
      </c>
      <c r="E335" s="11" t="s">
        <v>406</v>
      </c>
      <c r="F335" s="9">
        <f>'№5 вед '!G327</f>
        <v>20000000</v>
      </c>
      <c r="G335" s="9">
        <f>'№5 вед '!H327</f>
        <v>23664420</v>
      </c>
      <c r="H335" s="9">
        <f>'№5 вед '!I327</f>
        <v>23660343.91</v>
      </c>
      <c r="I335" s="158">
        <f t="shared" si="65"/>
        <v>0.9998277544938773</v>
      </c>
    </row>
    <row r="336" spans="1:9" ht="26.25">
      <c r="A336" s="11" t="s">
        <v>197</v>
      </c>
      <c r="B336" s="10" t="s">
        <v>1804</v>
      </c>
      <c r="C336" s="8" t="s">
        <v>106</v>
      </c>
      <c r="D336" s="11" t="s">
        <v>147</v>
      </c>
      <c r="E336" s="11"/>
      <c r="F336" s="9">
        <f aca="true" t="shared" si="70" ref="F336:H338">F337</f>
        <v>600000</v>
      </c>
      <c r="G336" s="9">
        <f t="shared" si="70"/>
        <v>963421</v>
      </c>
      <c r="H336" s="9">
        <f t="shared" si="70"/>
        <v>957322.9800000001</v>
      </c>
      <c r="I336" s="158">
        <f t="shared" si="65"/>
        <v>0.9936704514433463</v>
      </c>
    </row>
    <row r="337" spans="1:9" ht="26.25">
      <c r="A337" s="11" t="s">
        <v>198</v>
      </c>
      <c r="B337" s="10" t="s">
        <v>410</v>
      </c>
      <c r="C337" s="8" t="s">
        <v>106</v>
      </c>
      <c r="D337" s="11" t="s">
        <v>749</v>
      </c>
      <c r="E337" s="11"/>
      <c r="F337" s="9">
        <f t="shared" si="70"/>
        <v>600000</v>
      </c>
      <c r="G337" s="9">
        <f t="shared" si="70"/>
        <v>963421</v>
      </c>
      <c r="H337" s="9">
        <f t="shared" si="70"/>
        <v>957322.9800000001</v>
      </c>
      <c r="I337" s="158">
        <f t="shared" si="65"/>
        <v>0.9936704514433463</v>
      </c>
    </row>
    <row r="338" spans="1:9" ht="12.75">
      <c r="A338" s="11" t="s">
        <v>1308</v>
      </c>
      <c r="B338" s="74" t="s">
        <v>637</v>
      </c>
      <c r="C338" s="8" t="s">
        <v>106</v>
      </c>
      <c r="D338" s="11" t="s">
        <v>749</v>
      </c>
      <c r="E338" s="11" t="s">
        <v>14</v>
      </c>
      <c r="F338" s="9">
        <f t="shared" si="70"/>
        <v>600000</v>
      </c>
      <c r="G338" s="9">
        <f t="shared" si="70"/>
        <v>963421</v>
      </c>
      <c r="H338" s="9">
        <f t="shared" si="70"/>
        <v>957322.9800000001</v>
      </c>
      <c r="I338" s="158">
        <f t="shared" si="65"/>
        <v>0.9936704514433463</v>
      </c>
    </row>
    <row r="339" spans="1:9" ht="12.75">
      <c r="A339" s="11" t="s">
        <v>1309</v>
      </c>
      <c r="B339" s="31" t="s">
        <v>638</v>
      </c>
      <c r="C339" s="8" t="s">
        <v>106</v>
      </c>
      <c r="D339" s="11" t="s">
        <v>749</v>
      </c>
      <c r="E339" s="11" t="s">
        <v>406</v>
      </c>
      <c r="F339" s="9">
        <f>'№5 вед '!G329</f>
        <v>600000</v>
      </c>
      <c r="G339" s="9">
        <f>'№5 вед '!H329</f>
        <v>963421</v>
      </c>
      <c r="H339" s="9">
        <f>'№5 вед '!I329</f>
        <v>957322.9800000001</v>
      </c>
      <c r="I339" s="158">
        <f t="shared" si="65"/>
        <v>0.9936704514433463</v>
      </c>
    </row>
    <row r="340" spans="1:9" ht="12.75">
      <c r="A340" s="11" t="s">
        <v>199</v>
      </c>
      <c r="B340" s="10" t="s">
        <v>38</v>
      </c>
      <c r="C340" s="8" t="s">
        <v>106</v>
      </c>
      <c r="D340" s="11" t="s">
        <v>160</v>
      </c>
      <c r="E340" s="11"/>
      <c r="F340" s="9">
        <f>F341</f>
        <v>0</v>
      </c>
      <c r="G340" s="9">
        <f>G341</f>
        <v>42289</v>
      </c>
      <c r="H340" s="9">
        <f>H341</f>
        <v>42289</v>
      </c>
      <c r="I340" s="158">
        <f>H340/G340</f>
        <v>1</v>
      </c>
    </row>
    <row r="341" spans="1:9" ht="26.25">
      <c r="A341" s="11" t="s">
        <v>200</v>
      </c>
      <c r="B341" s="10" t="s">
        <v>346</v>
      </c>
      <c r="C341" s="8" t="s">
        <v>106</v>
      </c>
      <c r="D341" s="11" t="s">
        <v>161</v>
      </c>
      <c r="E341" s="11"/>
      <c r="F341" s="9">
        <f aca="true" t="shared" si="71" ref="F341:H342">F342</f>
        <v>0</v>
      </c>
      <c r="G341" s="9">
        <f t="shared" si="71"/>
        <v>42289</v>
      </c>
      <c r="H341" s="9">
        <f t="shared" si="71"/>
        <v>42289</v>
      </c>
      <c r="I341" s="158">
        <f>H341/G341</f>
        <v>1</v>
      </c>
    </row>
    <row r="342" spans="1:9" ht="12.75">
      <c r="A342" s="11" t="s">
        <v>201</v>
      </c>
      <c r="B342" s="74" t="s">
        <v>637</v>
      </c>
      <c r="C342" s="8" t="s">
        <v>106</v>
      </c>
      <c r="D342" s="11" t="s">
        <v>161</v>
      </c>
      <c r="E342" s="11" t="s">
        <v>14</v>
      </c>
      <c r="F342" s="9">
        <f t="shared" si="71"/>
        <v>0</v>
      </c>
      <c r="G342" s="9">
        <f t="shared" si="71"/>
        <v>42289</v>
      </c>
      <c r="H342" s="9">
        <f t="shared" si="71"/>
        <v>42289</v>
      </c>
      <c r="I342" s="158">
        <f>H342/G342</f>
        <v>1</v>
      </c>
    </row>
    <row r="343" spans="1:9" ht="12.75">
      <c r="A343" s="11" t="s">
        <v>202</v>
      </c>
      <c r="B343" s="31" t="s">
        <v>638</v>
      </c>
      <c r="C343" s="8" t="s">
        <v>106</v>
      </c>
      <c r="D343" s="11" t="s">
        <v>161</v>
      </c>
      <c r="E343" s="11" t="s">
        <v>406</v>
      </c>
      <c r="F343" s="9">
        <f>'№5 вед '!G331</f>
        <v>0</v>
      </c>
      <c r="G343" s="9">
        <f>'№5 вед '!H331</f>
        <v>42289</v>
      </c>
      <c r="H343" s="9">
        <f>'№5 вед '!I331</f>
        <v>42289</v>
      </c>
      <c r="I343" s="158">
        <f>H343/G343</f>
        <v>1</v>
      </c>
    </row>
    <row r="344" spans="1:9" ht="12.75">
      <c r="A344" s="11" t="s">
        <v>203</v>
      </c>
      <c r="B344" s="10" t="s">
        <v>33</v>
      </c>
      <c r="C344" s="8" t="s">
        <v>106</v>
      </c>
      <c r="D344" s="11" t="s">
        <v>32</v>
      </c>
      <c r="E344" s="11"/>
      <c r="F344" s="9">
        <f>F345</f>
        <v>51800</v>
      </c>
      <c r="G344" s="9">
        <f>G345</f>
        <v>17871.69</v>
      </c>
      <c r="H344" s="9">
        <f>H345</f>
        <v>17871.69</v>
      </c>
      <c r="I344" s="158">
        <f t="shared" si="65"/>
        <v>1</v>
      </c>
    </row>
    <row r="345" spans="1:9" ht="12.75">
      <c r="A345" s="11" t="s">
        <v>204</v>
      </c>
      <c r="B345" s="10" t="s">
        <v>34</v>
      </c>
      <c r="C345" s="8" t="s">
        <v>106</v>
      </c>
      <c r="D345" s="11" t="s">
        <v>31</v>
      </c>
      <c r="E345" s="11"/>
      <c r="F345" s="9">
        <f aca="true" t="shared" si="72" ref="F345:H346">F346</f>
        <v>51800</v>
      </c>
      <c r="G345" s="9">
        <f t="shared" si="72"/>
        <v>17871.69</v>
      </c>
      <c r="H345" s="9">
        <f t="shared" si="72"/>
        <v>17871.69</v>
      </c>
      <c r="I345" s="158">
        <f t="shared" si="65"/>
        <v>1</v>
      </c>
    </row>
    <row r="346" spans="1:9" ht="12.75">
      <c r="A346" s="11" t="s">
        <v>1310</v>
      </c>
      <c r="B346" s="74" t="s">
        <v>637</v>
      </c>
      <c r="C346" s="8" t="s">
        <v>106</v>
      </c>
      <c r="D346" s="11" t="s">
        <v>31</v>
      </c>
      <c r="E346" s="11" t="s">
        <v>14</v>
      </c>
      <c r="F346" s="9">
        <f t="shared" si="72"/>
        <v>51800</v>
      </c>
      <c r="G346" s="9">
        <f t="shared" si="72"/>
        <v>17871.69</v>
      </c>
      <c r="H346" s="9">
        <f t="shared" si="72"/>
        <v>17871.69</v>
      </c>
      <c r="I346" s="158">
        <f t="shared" si="65"/>
        <v>1</v>
      </c>
    </row>
    <row r="347" spans="1:9" ht="12.75">
      <c r="A347" s="11" t="s">
        <v>1311</v>
      </c>
      <c r="B347" s="31" t="s">
        <v>638</v>
      </c>
      <c r="C347" s="8" t="s">
        <v>106</v>
      </c>
      <c r="D347" s="11" t="s">
        <v>31</v>
      </c>
      <c r="E347" s="11" t="s">
        <v>406</v>
      </c>
      <c r="F347" s="9">
        <f>'№5 вед '!G333</f>
        <v>51800</v>
      </c>
      <c r="G347" s="9">
        <f>'№5 вед '!H333</f>
        <v>17871.69</v>
      </c>
      <c r="H347" s="9">
        <f>'№5 вед '!I333</f>
        <v>17871.69</v>
      </c>
      <c r="I347" s="158">
        <f t="shared" si="65"/>
        <v>1</v>
      </c>
    </row>
    <row r="348" spans="1:9" s="162" customFormat="1" ht="26.25">
      <c r="A348" s="11" t="s">
        <v>1312</v>
      </c>
      <c r="B348" s="79" t="s">
        <v>590</v>
      </c>
      <c r="C348" s="14" t="s">
        <v>65</v>
      </c>
      <c r="D348" s="14"/>
      <c r="E348" s="14"/>
      <c r="F348" s="90">
        <f>F349+F358</f>
        <v>767738</v>
      </c>
      <c r="G348" s="90">
        <f>G349+G358</f>
        <v>663085.66</v>
      </c>
      <c r="H348" s="90">
        <f>H349+H358</f>
        <v>663085.65</v>
      </c>
      <c r="I348" s="159">
        <f t="shared" si="65"/>
        <v>0.9999999849189922</v>
      </c>
    </row>
    <row r="349" spans="1:9" ht="78.75">
      <c r="A349" s="11" t="s">
        <v>205</v>
      </c>
      <c r="B349" s="10" t="s">
        <v>1049</v>
      </c>
      <c r="C349" s="11" t="s">
        <v>71</v>
      </c>
      <c r="D349" s="11"/>
      <c r="E349" s="11"/>
      <c r="F349" s="92">
        <f>F350+F354</f>
        <v>44800</v>
      </c>
      <c r="G349" s="92">
        <f>G350+G354</f>
        <v>44800</v>
      </c>
      <c r="H349" s="92">
        <f>H350+H354</f>
        <v>44800</v>
      </c>
      <c r="I349" s="158">
        <f t="shared" si="65"/>
        <v>1</v>
      </c>
    </row>
    <row r="350" spans="1:9" ht="52.5">
      <c r="A350" s="11" t="s">
        <v>206</v>
      </c>
      <c r="B350" s="10" t="s">
        <v>4</v>
      </c>
      <c r="C350" s="11" t="s">
        <v>71</v>
      </c>
      <c r="D350" s="11" t="s">
        <v>355</v>
      </c>
      <c r="E350" s="11"/>
      <c r="F350" s="92">
        <f aca="true" t="shared" si="73" ref="F350:H352">F351</f>
        <v>36700</v>
      </c>
      <c r="G350" s="92">
        <f t="shared" si="73"/>
        <v>36700</v>
      </c>
      <c r="H350" s="92">
        <f t="shared" si="73"/>
        <v>36700</v>
      </c>
      <c r="I350" s="158">
        <f t="shared" si="65"/>
        <v>1</v>
      </c>
    </row>
    <row r="351" spans="1:9" ht="26.25">
      <c r="A351" s="11" t="s">
        <v>207</v>
      </c>
      <c r="B351" s="10" t="s">
        <v>30</v>
      </c>
      <c r="C351" s="11" t="s">
        <v>71</v>
      </c>
      <c r="D351" s="11" t="s">
        <v>372</v>
      </c>
      <c r="E351" s="11"/>
      <c r="F351" s="92">
        <f t="shared" si="73"/>
        <v>36700</v>
      </c>
      <c r="G351" s="92">
        <f t="shared" si="73"/>
        <v>36700</v>
      </c>
      <c r="H351" s="92">
        <f t="shared" si="73"/>
        <v>36700</v>
      </c>
      <c r="I351" s="158">
        <f t="shared" si="65"/>
        <v>1</v>
      </c>
    </row>
    <row r="352" spans="1:9" ht="12.75">
      <c r="A352" s="11" t="s">
        <v>208</v>
      </c>
      <c r="B352" s="31" t="s">
        <v>746</v>
      </c>
      <c r="C352" s="11" t="s">
        <v>71</v>
      </c>
      <c r="D352" s="11" t="s">
        <v>372</v>
      </c>
      <c r="E352" s="11" t="s">
        <v>10</v>
      </c>
      <c r="F352" s="92">
        <f t="shared" si="73"/>
        <v>36700</v>
      </c>
      <c r="G352" s="92">
        <f t="shared" si="73"/>
        <v>36700</v>
      </c>
      <c r="H352" s="92">
        <f t="shared" si="73"/>
        <v>36700</v>
      </c>
      <c r="I352" s="158">
        <f t="shared" si="65"/>
        <v>1</v>
      </c>
    </row>
    <row r="353" spans="1:9" ht="12.75">
      <c r="A353" s="11" t="s">
        <v>209</v>
      </c>
      <c r="B353" s="7" t="s">
        <v>170</v>
      </c>
      <c r="C353" s="11" t="s">
        <v>71</v>
      </c>
      <c r="D353" s="11" t="s">
        <v>372</v>
      </c>
      <c r="E353" s="11" t="s">
        <v>636</v>
      </c>
      <c r="F353" s="9">
        <f>'№5 вед '!G93</f>
        <v>36700</v>
      </c>
      <c r="G353" s="9">
        <f>'№5 вед '!H93</f>
        <v>36700</v>
      </c>
      <c r="H353" s="9">
        <f>'№5 вед '!I93</f>
        <v>36700</v>
      </c>
      <c r="I353" s="158">
        <f t="shared" si="65"/>
        <v>1</v>
      </c>
    </row>
    <row r="354" spans="1:9" ht="26.25">
      <c r="A354" s="11" t="s">
        <v>210</v>
      </c>
      <c r="B354" s="10" t="s">
        <v>1804</v>
      </c>
      <c r="C354" s="11" t="s">
        <v>71</v>
      </c>
      <c r="D354" s="11" t="s">
        <v>147</v>
      </c>
      <c r="E354" s="11"/>
      <c r="F354" s="92">
        <f aca="true" t="shared" si="74" ref="F354:H356">F355</f>
        <v>8100</v>
      </c>
      <c r="G354" s="92">
        <f t="shared" si="74"/>
        <v>8100</v>
      </c>
      <c r="H354" s="92">
        <f t="shared" si="74"/>
        <v>8100</v>
      </c>
      <c r="I354" s="158">
        <f t="shared" si="65"/>
        <v>1</v>
      </c>
    </row>
    <row r="355" spans="1:9" ht="26.25">
      <c r="A355" s="11" t="s">
        <v>211</v>
      </c>
      <c r="B355" s="10" t="s">
        <v>410</v>
      </c>
      <c r="C355" s="11" t="s">
        <v>71</v>
      </c>
      <c r="D355" s="11" t="s">
        <v>749</v>
      </c>
      <c r="E355" s="11"/>
      <c r="F355" s="92">
        <f t="shared" si="74"/>
        <v>8100</v>
      </c>
      <c r="G355" s="92">
        <f t="shared" si="74"/>
        <v>8100</v>
      </c>
      <c r="H355" s="92">
        <f t="shared" si="74"/>
        <v>8100</v>
      </c>
      <c r="I355" s="158">
        <f t="shared" si="65"/>
        <v>1</v>
      </c>
    </row>
    <row r="356" spans="1:9" ht="12.75">
      <c r="A356" s="11" t="s">
        <v>212</v>
      </c>
      <c r="B356" s="31" t="s">
        <v>746</v>
      </c>
      <c r="C356" s="11" t="s">
        <v>71</v>
      </c>
      <c r="D356" s="11" t="s">
        <v>749</v>
      </c>
      <c r="E356" s="11" t="s">
        <v>10</v>
      </c>
      <c r="F356" s="92">
        <f t="shared" si="74"/>
        <v>8100</v>
      </c>
      <c r="G356" s="92">
        <f t="shared" si="74"/>
        <v>8100</v>
      </c>
      <c r="H356" s="92">
        <f t="shared" si="74"/>
        <v>8100</v>
      </c>
      <c r="I356" s="158">
        <f t="shared" si="65"/>
        <v>1</v>
      </c>
    </row>
    <row r="357" spans="1:9" ht="12.75">
      <c r="A357" s="11" t="s">
        <v>213</v>
      </c>
      <c r="B357" s="7" t="s">
        <v>170</v>
      </c>
      <c r="C357" s="11" t="s">
        <v>71</v>
      </c>
      <c r="D357" s="11" t="s">
        <v>749</v>
      </c>
      <c r="E357" s="11" t="s">
        <v>636</v>
      </c>
      <c r="F357" s="9">
        <f>'№5 вед '!G95</f>
        <v>8100</v>
      </c>
      <c r="G357" s="9">
        <f>'№5 вед '!H95</f>
        <v>8100</v>
      </c>
      <c r="H357" s="9">
        <f>'№5 вед '!I95</f>
        <v>8100</v>
      </c>
      <c r="I357" s="158">
        <f t="shared" si="65"/>
        <v>1</v>
      </c>
    </row>
    <row r="358" spans="1:9" ht="52.5">
      <c r="A358" s="11" t="s">
        <v>214</v>
      </c>
      <c r="B358" s="7" t="s">
        <v>1048</v>
      </c>
      <c r="C358" s="11" t="s">
        <v>53</v>
      </c>
      <c r="D358" s="11"/>
      <c r="E358" s="11"/>
      <c r="F358" s="92">
        <f aca="true" t="shared" si="75" ref="F358:H361">F359</f>
        <v>722938</v>
      </c>
      <c r="G358" s="92">
        <f t="shared" si="75"/>
        <v>618285.66</v>
      </c>
      <c r="H358" s="92">
        <f t="shared" si="75"/>
        <v>618285.65</v>
      </c>
      <c r="I358" s="158">
        <f t="shared" si="65"/>
        <v>0.9999999838262462</v>
      </c>
    </row>
    <row r="359" spans="1:9" ht="52.5">
      <c r="A359" s="11" t="s">
        <v>1313</v>
      </c>
      <c r="B359" s="10" t="s">
        <v>4</v>
      </c>
      <c r="C359" s="11" t="s">
        <v>53</v>
      </c>
      <c r="D359" s="11" t="s">
        <v>355</v>
      </c>
      <c r="E359" s="11"/>
      <c r="F359" s="92">
        <f t="shared" si="75"/>
        <v>722938</v>
      </c>
      <c r="G359" s="92">
        <f t="shared" si="75"/>
        <v>618285.66</v>
      </c>
      <c r="H359" s="92">
        <f t="shared" si="75"/>
        <v>618285.65</v>
      </c>
      <c r="I359" s="158">
        <f t="shared" si="65"/>
        <v>0.9999999838262462</v>
      </c>
    </row>
    <row r="360" spans="1:9" ht="26.25">
      <c r="A360" s="11" t="s">
        <v>1314</v>
      </c>
      <c r="B360" s="10" t="s">
        <v>30</v>
      </c>
      <c r="C360" s="11" t="s">
        <v>53</v>
      </c>
      <c r="D360" s="11" t="s">
        <v>372</v>
      </c>
      <c r="E360" s="11"/>
      <c r="F360" s="92">
        <f t="shared" si="75"/>
        <v>722938</v>
      </c>
      <c r="G360" s="92">
        <f t="shared" si="75"/>
        <v>618285.66</v>
      </c>
      <c r="H360" s="92">
        <f t="shared" si="75"/>
        <v>618285.65</v>
      </c>
      <c r="I360" s="158">
        <f t="shared" si="65"/>
        <v>0.9999999838262462</v>
      </c>
    </row>
    <row r="361" spans="1:9" ht="12.75">
      <c r="A361" s="11" t="s">
        <v>215</v>
      </c>
      <c r="B361" s="31" t="s">
        <v>746</v>
      </c>
      <c r="C361" s="11" t="s">
        <v>53</v>
      </c>
      <c r="D361" s="11" t="s">
        <v>372</v>
      </c>
      <c r="E361" s="11" t="s">
        <v>10</v>
      </c>
      <c r="F361" s="92">
        <f t="shared" si="75"/>
        <v>722938</v>
      </c>
      <c r="G361" s="92">
        <f t="shared" si="75"/>
        <v>618285.66</v>
      </c>
      <c r="H361" s="92">
        <f t="shared" si="75"/>
        <v>618285.65</v>
      </c>
      <c r="I361" s="158">
        <f t="shared" si="65"/>
        <v>0.9999999838262462</v>
      </c>
    </row>
    <row r="362" spans="1:9" ht="39">
      <c r="A362" s="11" t="s">
        <v>1315</v>
      </c>
      <c r="B362" s="7" t="s">
        <v>582</v>
      </c>
      <c r="C362" s="11" t="s">
        <v>53</v>
      </c>
      <c r="D362" s="11" t="s">
        <v>372</v>
      </c>
      <c r="E362" s="11" t="s">
        <v>298</v>
      </c>
      <c r="F362" s="9">
        <f>'№5 вед '!G51</f>
        <v>722938</v>
      </c>
      <c r="G362" s="9">
        <f>'№5 вед '!H51</f>
        <v>618285.66</v>
      </c>
      <c r="H362" s="9">
        <f>'№5 вед '!I51</f>
        <v>618285.65</v>
      </c>
      <c r="I362" s="158">
        <f t="shared" si="65"/>
        <v>0.9999999838262462</v>
      </c>
    </row>
    <row r="363" spans="1:9" s="162" customFormat="1" ht="39">
      <c r="A363" s="11" t="s">
        <v>1316</v>
      </c>
      <c r="B363" s="32" t="s">
        <v>905</v>
      </c>
      <c r="C363" s="14" t="s">
        <v>906</v>
      </c>
      <c r="D363" s="14"/>
      <c r="E363" s="14"/>
      <c r="F363" s="12">
        <f aca="true" t="shared" si="76" ref="F363:H364">F364</f>
        <v>20000</v>
      </c>
      <c r="G363" s="12">
        <f t="shared" si="76"/>
        <v>20000</v>
      </c>
      <c r="H363" s="12">
        <f t="shared" si="76"/>
        <v>20000</v>
      </c>
      <c r="I363" s="159">
        <f aca="true" t="shared" si="77" ref="I363:I407">H363/G363</f>
        <v>1</v>
      </c>
    </row>
    <row r="364" spans="1:9" ht="92.25">
      <c r="A364" s="11" t="s">
        <v>1317</v>
      </c>
      <c r="B364" s="10" t="s">
        <v>1053</v>
      </c>
      <c r="C364" s="11" t="s">
        <v>907</v>
      </c>
      <c r="D364" s="8"/>
      <c r="E364" s="11"/>
      <c r="F364" s="9">
        <f t="shared" si="76"/>
        <v>20000</v>
      </c>
      <c r="G364" s="9">
        <f t="shared" si="76"/>
        <v>20000</v>
      </c>
      <c r="H364" s="9">
        <f t="shared" si="76"/>
        <v>20000</v>
      </c>
      <c r="I364" s="158">
        <f t="shared" si="77"/>
        <v>1</v>
      </c>
    </row>
    <row r="365" spans="1:9" ht="26.25">
      <c r="A365" s="11" t="s">
        <v>1318</v>
      </c>
      <c r="B365" s="10" t="s">
        <v>347</v>
      </c>
      <c r="C365" s="11" t="s">
        <v>907</v>
      </c>
      <c r="D365" s="8" t="s">
        <v>660</v>
      </c>
      <c r="E365" s="11"/>
      <c r="F365" s="9">
        <f aca="true" t="shared" si="78" ref="F365:H367">F366</f>
        <v>20000</v>
      </c>
      <c r="G365" s="9">
        <f t="shared" si="78"/>
        <v>20000</v>
      </c>
      <c r="H365" s="9">
        <f t="shared" si="78"/>
        <v>20000</v>
      </c>
      <c r="I365" s="158">
        <f t="shared" si="77"/>
        <v>1</v>
      </c>
    </row>
    <row r="366" spans="1:9" ht="12.75">
      <c r="A366" s="11" t="s">
        <v>1319</v>
      </c>
      <c r="B366" s="10" t="s">
        <v>348</v>
      </c>
      <c r="C366" s="11" t="s">
        <v>907</v>
      </c>
      <c r="D366" s="8" t="s">
        <v>661</v>
      </c>
      <c r="E366" s="11"/>
      <c r="F366" s="9">
        <f t="shared" si="78"/>
        <v>20000</v>
      </c>
      <c r="G366" s="9">
        <f t="shared" si="78"/>
        <v>20000</v>
      </c>
      <c r="H366" s="9">
        <f t="shared" si="78"/>
        <v>20000</v>
      </c>
      <c r="I366" s="158">
        <f t="shared" si="77"/>
        <v>1</v>
      </c>
    </row>
    <row r="367" spans="1:9" ht="12.75">
      <c r="A367" s="11" t="s">
        <v>1320</v>
      </c>
      <c r="B367" s="74" t="s">
        <v>637</v>
      </c>
      <c r="C367" s="11" t="s">
        <v>907</v>
      </c>
      <c r="D367" s="8" t="s">
        <v>661</v>
      </c>
      <c r="E367" s="11" t="s">
        <v>14</v>
      </c>
      <c r="F367" s="9">
        <f t="shared" si="78"/>
        <v>20000</v>
      </c>
      <c r="G367" s="9">
        <f t="shared" si="78"/>
        <v>20000</v>
      </c>
      <c r="H367" s="9">
        <f t="shared" si="78"/>
        <v>20000</v>
      </c>
      <c r="I367" s="158">
        <f t="shared" si="77"/>
        <v>1</v>
      </c>
    </row>
    <row r="368" spans="1:9" ht="12.75">
      <c r="A368" s="11" t="s">
        <v>1321</v>
      </c>
      <c r="B368" s="31" t="s">
        <v>330</v>
      </c>
      <c r="C368" s="11" t="s">
        <v>907</v>
      </c>
      <c r="D368" s="8" t="s">
        <v>661</v>
      </c>
      <c r="E368" s="11" t="s">
        <v>307</v>
      </c>
      <c r="F368" s="9">
        <f>'№5 вед '!G314</f>
        <v>20000</v>
      </c>
      <c r="G368" s="9">
        <f>'№5 вед '!H314</f>
        <v>20000</v>
      </c>
      <c r="H368" s="9">
        <f>'№5 вед '!I314</f>
        <v>20000</v>
      </c>
      <c r="I368" s="158">
        <f t="shared" si="77"/>
        <v>1</v>
      </c>
    </row>
    <row r="369" spans="1:9" s="162" customFormat="1" ht="26.25">
      <c r="A369" s="11" t="s">
        <v>1322</v>
      </c>
      <c r="B369" s="77" t="s">
        <v>294</v>
      </c>
      <c r="C369" s="14" t="s">
        <v>107</v>
      </c>
      <c r="D369" s="14"/>
      <c r="E369" s="14"/>
      <c r="F369" s="12">
        <f>F370+F381</f>
        <v>4832000</v>
      </c>
      <c r="G369" s="12">
        <f>G370+G381</f>
        <v>5097045</v>
      </c>
      <c r="H369" s="12">
        <f>H370+H381</f>
        <v>5016445</v>
      </c>
      <c r="I369" s="159">
        <f t="shared" si="77"/>
        <v>0.9841869161445504</v>
      </c>
    </row>
    <row r="370" spans="1:9" s="162" customFormat="1" ht="26.25">
      <c r="A370" s="11" t="s">
        <v>1323</v>
      </c>
      <c r="B370" s="77" t="s">
        <v>1008</v>
      </c>
      <c r="C370" s="65" t="s">
        <v>1009</v>
      </c>
      <c r="D370" s="14"/>
      <c r="E370" s="14"/>
      <c r="F370" s="12">
        <f>F371+F376</f>
        <v>2010000</v>
      </c>
      <c r="G370" s="12">
        <f>G371+G376</f>
        <v>1926306</v>
      </c>
      <c r="H370" s="12">
        <f>H371+H376</f>
        <v>1926306</v>
      </c>
      <c r="I370" s="159">
        <f t="shared" si="77"/>
        <v>1</v>
      </c>
    </row>
    <row r="371" spans="1:9" ht="92.25">
      <c r="A371" s="11" t="s">
        <v>1324</v>
      </c>
      <c r="B371" s="10" t="s">
        <v>1046</v>
      </c>
      <c r="C371" s="8" t="s">
        <v>1045</v>
      </c>
      <c r="D371" s="8"/>
      <c r="E371" s="11"/>
      <c r="F371" s="9">
        <f aca="true" t="shared" si="79" ref="F371:H374">F372</f>
        <v>936000</v>
      </c>
      <c r="G371" s="9">
        <f t="shared" si="79"/>
        <v>852306</v>
      </c>
      <c r="H371" s="9">
        <f t="shared" si="79"/>
        <v>852306</v>
      </c>
      <c r="I371" s="158">
        <f t="shared" si="77"/>
        <v>1</v>
      </c>
    </row>
    <row r="372" spans="1:9" ht="26.25">
      <c r="A372" s="11" t="s">
        <v>1325</v>
      </c>
      <c r="B372" s="10" t="s">
        <v>347</v>
      </c>
      <c r="C372" s="8" t="s">
        <v>1045</v>
      </c>
      <c r="D372" s="8" t="s">
        <v>660</v>
      </c>
      <c r="E372" s="11"/>
      <c r="F372" s="9">
        <f t="shared" si="79"/>
        <v>936000</v>
      </c>
      <c r="G372" s="9">
        <f t="shared" si="79"/>
        <v>852306</v>
      </c>
      <c r="H372" s="9">
        <f t="shared" si="79"/>
        <v>852306</v>
      </c>
      <c r="I372" s="158">
        <f t="shared" si="77"/>
        <v>1</v>
      </c>
    </row>
    <row r="373" spans="1:9" ht="12.75">
      <c r="A373" s="11" t="s">
        <v>1326</v>
      </c>
      <c r="B373" s="10" t="s">
        <v>348</v>
      </c>
      <c r="C373" s="8" t="s">
        <v>1045</v>
      </c>
      <c r="D373" s="8" t="s">
        <v>661</v>
      </c>
      <c r="E373" s="11"/>
      <c r="F373" s="9">
        <f t="shared" si="79"/>
        <v>936000</v>
      </c>
      <c r="G373" s="9">
        <f t="shared" si="79"/>
        <v>852306</v>
      </c>
      <c r="H373" s="9">
        <f t="shared" si="79"/>
        <v>852306</v>
      </c>
      <c r="I373" s="158">
        <f t="shared" si="77"/>
        <v>1</v>
      </c>
    </row>
    <row r="374" spans="1:9" ht="12.75">
      <c r="A374" s="11" t="s">
        <v>216</v>
      </c>
      <c r="B374" s="31" t="s">
        <v>295</v>
      </c>
      <c r="C374" s="8" t="s">
        <v>1045</v>
      </c>
      <c r="D374" s="8" t="s">
        <v>661</v>
      </c>
      <c r="E374" s="11" t="s">
        <v>17</v>
      </c>
      <c r="F374" s="9">
        <f t="shared" si="79"/>
        <v>936000</v>
      </c>
      <c r="G374" s="9">
        <f t="shared" si="79"/>
        <v>852306</v>
      </c>
      <c r="H374" s="9">
        <f t="shared" si="79"/>
        <v>852306</v>
      </c>
      <c r="I374" s="158">
        <f t="shared" si="77"/>
        <v>1</v>
      </c>
    </row>
    <row r="375" spans="1:9" ht="12.75">
      <c r="A375" s="11" t="s">
        <v>217</v>
      </c>
      <c r="B375" s="31" t="s">
        <v>414</v>
      </c>
      <c r="C375" s="8" t="s">
        <v>1045</v>
      </c>
      <c r="D375" s="8" t="s">
        <v>661</v>
      </c>
      <c r="E375" s="11" t="s">
        <v>409</v>
      </c>
      <c r="F375" s="9">
        <f>'№5 вед '!G340</f>
        <v>936000</v>
      </c>
      <c r="G375" s="9">
        <f>'№5 вед '!H340</f>
        <v>852306</v>
      </c>
      <c r="H375" s="9">
        <f>'№5 вед '!I340</f>
        <v>852306</v>
      </c>
      <c r="I375" s="158">
        <f t="shared" si="77"/>
        <v>1</v>
      </c>
    </row>
    <row r="376" spans="1:9" ht="78.75">
      <c r="A376" s="11" t="s">
        <v>1099</v>
      </c>
      <c r="B376" s="71" t="s">
        <v>1013</v>
      </c>
      <c r="C376" s="8" t="s">
        <v>1012</v>
      </c>
      <c r="D376" s="11"/>
      <c r="E376" s="11"/>
      <c r="F376" s="9">
        <f aca="true" t="shared" si="80" ref="F376:H379">F377</f>
        <v>1074000</v>
      </c>
      <c r="G376" s="9">
        <f t="shared" si="80"/>
        <v>1074000</v>
      </c>
      <c r="H376" s="9">
        <f t="shared" si="80"/>
        <v>1074000</v>
      </c>
      <c r="I376" s="158">
        <f t="shared" si="77"/>
        <v>1</v>
      </c>
    </row>
    <row r="377" spans="1:9" ht="26.25">
      <c r="A377" s="11" t="s">
        <v>1100</v>
      </c>
      <c r="B377" s="10" t="s">
        <v>1804</v>
      </c>
      <c r="C377" s="8" t="s">
        <v>1012</v>
      </c>
      <c r="D377" s="11" t="s">
        <v>147</v>
      </c>
      <c r="E377" s="11"/>
      <c r="F377" s="9">
        <f t="shared" si="80"/>
        <v>1074000</v>
      </c>
      <c r="G377" s="9">
        <f t="shared" si="80"/>
        <v>1074000</v>
      </c>
      <c r="H377" s="9">
        <f t="shared" si="80"/>
        <v>1074000</v>
      </c>
      <c r="I377" s="158">
        <f t="shared" si="77"/>
        <v>1</v>
      </c>
    </row>
    <row r="378" spans="1:9" ht="26.25">
      <c r="A378" s="11" t="s">
        <v>1101</v>
      </c>
      <c r="B378" s="10" t="s">
        <v>410</v>
      </c>
      <c r="C378" s="8" t="s">
        <v>1012</v>
      </c>
      <c r="D378" s="11" t="s">
        <v>749</v>
      </c>
      <c r="E378" s="11"/>
      <c r="F378" s="9">
        <f t="shared" si="80"/>
        <v>1074000</v>
      </c>
      <c r="G378" s="9">
        <f t="shared" si="80"/>
        <v>1074000</v>
      </c>
      <c r="H378" s="9">
        <f t="shared" si="80"/>
        <v>1074000</v>
      </c>
      <c r="I378" s="158">
        <f t="shared" si="77"/>
        <v>1</v>
      </c>
    </row>
    <row r="379" spans="1:9" ht="12.75">
      <c r="A379" s="11" t="s">
        <v>218</v>
      </c>
      <c r="B379" s="31" t="s">
        <v>295</v>
      </c>
      <c r="C379" s="8" t="s">
        <v>1012</v>
      </c>
      <c r="D379" s="11" t="s">
        <v>749</v>
      </c>
      <c r="E379" s="11" t="s">
        <v>17</v>
      </c>
      <c r="F379" s="9">
        <f t="shared" si="80"/>
        <v>1074000</v>
      </c>
      <c r="G379" s="9">
        <f t="shared" si="80"/>
        <v>1074000</v>
      </c>
      <c r="H379" s="9">
        <f t="shared" si="80"/>
        <v>1074000</v>
      </c>
      <c r="I379" s="158">
        <f t="shared" si="77"/>
        <v>1</v>
      </c>
    </row>
    <row r="380" spans="1:9" ht="12.75">
      <c r="A380" s="11" t="s">
        <v>219</v>
      </c>
      <c r="B380" s="31" t="s">
        <v>414</v>
      </c>
      <c r="C380" s="8" t="s">
        <v>1012</v>
      </c>
      <c r="D380" s="11" t="s">
        <v>749</v>
      </c>
      <c r="E380" s="11" t="s">
        <v>409</v>
      </c>
      <c r="F380" s="9">
        <f>'№5 вед '!G343</f>
        <v>1074000</v>
      </c>
      <c r="G380" s="9">
        <f>'№5 вед '!H343</f>
        <v>1074000</v>
      </c>
      <c r="H380" s="9">
        <f>'№5 вед '!I343</f>
        <v>1074000</v>
      </c>
      <c r="I380" s="158">
        <f t="shared" si="77"/>
        <v>1</v>
      </c>
    </row>
    <row r="381" spans="1:9" s="162" customFormat="1" ht="26.25">
      <c r="A381" s="11" t="s">
        <v>220</v>
      </c>
      <c r="B381" s="91" t="s">
        <v>1059</v>
      </c>
      <c r="C381" s="65" t="s">
        <v>1010</v>
      </c>
      <c r="D381" s="14"/>
      <c r="E381" s="14"/>
      <c r="F381" s="12">
        <f>F382+F387</f>
        <v>2822000</v>
      </c>
      <c r="G381" s="12">
        <f>G382+G387</f>
        <v>3170739</v>
      </c>
      <c r="H381" s="12">
        <f>H382+H387</f>
        <v>3090139</v>
      </c>
      <c r="I381" s="159">
        <f t="shared" si="77"/>
        <v>0.9745800584658655</v>
      </c>
    </row>
    <row r="382" spans="1:9" ht="66">
      <c r="A382" s="11" t="s">
        <v>221</v>
      </c>
      <c r="B382" s="10" t="s">
        <v>1060</v>
      </c>
      <c r="C382" s="8" t="s">
        <v>1011</v>
      </c>
      <c r="D382" s="70"/>
      <c r="E382" s="11"/>
      <c r="F382" s="9">
        <f aca="true" t="shared" si="81" ref="F382:H385">F383</f>
        <v>2822000</v>
      </c>
      <c r="G382" s="9">
        <f t="shared" si="81"/>
        <v>2650739</v>
      </c>
      <c r="H382" s="9">
        <f t="shared" si="81"/>
        <v>2650739</v>
      </c>
      <c r="I382" s="158">
        <f t="shared" si="77"/>
        <v>1</v>
      </c>
    </row>
    <row r="383" spans="1:9" ht="26.25">
      <c r="A383" s="11" t="s">
        <v>222</v>
      </c>
      <c r="B383" s="10" t="s">
        <v>347</v>
      </c>
      <c r="C383" s="8" t="s">
        <v>1011</v>
      </c>
      <c r="D383" s="70" t="s">
        <v>660</v>
      </c>
      <c r="E383" s="11"/>
      <c r="F383" s="9">
        <f t="shared" si="81"/>
        <v>2822000</v>
      </c>
      <c r="G383" s="9">
        <f t="shared" si="81"/>
        <v>2650739</v>
      </c>
      <c r="H383" s="9">
        <f t="shared" si="81"/>
        <v>2650739</v>
      </c>
      <c r="I383" s="158">
        <f t="shared" si="77"/>
        <v>1</v>
      </c>
    </row>
    <row r="384" spans="1:9" ht="12.75">
      <c r="A384" s="11" t="s">
        <v>223</v>
      </c>
      <c r="B384" s="10" t="s">
        <v>348</v>
      </c>
      <c r="C384" s="8" t="s">
        <v>1011</v>
      </c>
      <c r="D384" s="70" t="s">
        <v>661</v>
      </c>
      <c r="E384" s="11"/>
      <c r="F384" s="9">
        <f t="shared" si="81"/>
        <v>2822000</v>
      </c>
      <c r="G384" s="9">
        <f t="shared" si="81"/>
        <v>2650739</v>
      </c>
      <c r="H384" s="9">
        <f t="shared" si="81"/>
        <v>2650739</v>
      </c>
      <c r="I384" s="158">
        <f t="shared" si="77"/>
        <v>1</v>
      </c>
    </row>
    <row r="385" spans="1:9" ht="12.75">
      <c r="A385" s="11" t="s">
        <v>224</v>
      </c>
      <c r="B385" s="31" t="s">
        <v>295</v>
      </c>
      <c r="C385" s="8" t="s">
        <v>1011</v>
      </c>
      <c r="D385" s="70" t="s">
        <v>661</v>
      </c>
      <c r="E385" s="11" t="s">
        <v>17</v>
      </c>
      <c r="F385" s="9">
        <f t="shared" si="81"/>
        <v>2822000</v>
      </c>
      <c r="G385" s="9">
        <f t="shared" si="81"/>
        <v>2650739</v>
      </c>
      <c r="H385" s="9">
        <f t="shared" si="81"/>
        <v>2650739</v>
      </c>
      <c r="I385" s="158">
        <f t="shared" si="77"/>
        <v>1</v>
      </c>
    </row>
    <row r="386" spans="1:9" ht="12.75">
      <c r="A386" s="11" t="s">
        <v>225</v>
      </c>
      <c r="B386" s="31" t="s">
        <v>414</v>
      </c>
      <c r="C386" s="8" t="s">
        <v>1011</v>
      </c>
      <c r="D386" s="70" t="s">
        <v>661</v>
      </c>
      <c r="E386" s="11" t="s">
        <v>409</v>
      </c>
      <c r="F386" s="9">
        <f>'№5 вед '!G347</f>
        <v>2822000</v>
      </c>
      <c r="G386" s="9">
        <f>'№5 вед '!H347</f>
        <v>2650739</v>
      </c>
      <c r="H386" s="9">
        <f>'№5 вед '!I347</f>
        <v>2650739</v>
      </c>
      <c r="I386" s="158">
        <f t="shared" si="77"/>
        <v>1</v>
      </c>
    </row>
    <row r="387" spans="1:9" ht="66">
      <c r="A387" s="11" t="s">
        <v>226</v>
      </c>
      <c r="B387" s="10" t="s">
        <v>1389</v>
      </c>
      <c r="C387" s="8" t="s">
        <v>1390</v>
      </c>
      <c r="D387" s="70"/>
      <c r="E387" s="11"/>
      <c r="F387" s="9">
        <f aca="true" t="shared" si="82" ref="F387:H390">F388</f>
        <v>0</v>
      </c>
      <c r="G387" s="9">
        <f t="shared" si="82"/>
        <v>520000</v>
      </c>
      <c r="H387" s="9">
        <f t="shared" si="82"/>
        <v>439400</v>
      </c>
      <c r="I387" s="158">
        <f t="shared" si="77"/>
        <v>0.845</v>
      </c>
    </row>
    <row r="388" spans="1:9" ht="26.25">
      <c r="A388" s="11" t="s">
        <v>227</v>
      </c>
      <c r="B388" s="10" t="s">
        <v>347</v>
      </c>
      <c r="C388" s="8" t="s">
        <v>1390</v>
      </c>
      <c r="D388" s="70" t="s">
        <v>660</v>
      </c>
      <c r="E388" s="11"/>
      <c r="F388" s="9">
        <f t="shared" si="82"/>
        <v>0</v>
      </c>
      <c r="G388" s="9">
        <f t="shared" si="82"/>
        <v>520000</v>
      </c>
      <c r="H388" s="9">
        <f t="shared" si="82"/>
        <v>439400</v>
      </c>
      <c r="I388" s="158">
        <f t="shared" si="77"/>
        <v>0.845</v>
      </c>
    </row>
    <row r="389" spans="1:9" ht="12.75">
      <c r="A389" s="11" t="s">
        <v>228</v>
      </c>
      <c r="B389" s="10" t="s">
        <v>348</v>
      </c>
      <c r="C389" s="8" t="s">
        <v>1390</v>
      </c>
      <c r="D389" s="70" t="s">
        <v>661</v>
      </c>
      <c r="E389" s="11"/>
      <c r="F389" s="9">
        <f t="shared" si="82"/>
        <v>0</v>
      </c>
      <c r="G389" s="9">
        <f t="shared" si="82"/>
        <v>520000</v>
      </c>
      <c r="H389" s="9">
        <f t="shared" si="82"/>
        <v>439400</v>
      </c>
      <c r="I389" s="158">
        <f t="shared" si="77"/>
        <v>0.845</v>
      </c>
    </row>
    <row r="390" spans="1:9" ht="12.75">
      <c r="A390" s="11" t="s">
        <v>162</v>
      </c>
      <c r="B390" s="31" t="s">
        <v>295</v>
      </c>
      <c r="C390" s="8" t="s">
        <v>1390</v>
      </c>
      <c r="D390" s="70" t="s">
        <v>661</v>
      </c>
      <c r="E390" s="11" t="s">
        <v>17</v>
      </c>
      <c r="F390" s="9">
        <f t="shared" si="82"/>
        <v>0</v>
      </c>
      <c r="G390" s="9">
        <f t="shared" si="82"/>
        <v>520000</v>
      </c>
      <c r="H390" s="9">
        <f t="shared" si="82"/>
        <v>439400</v>
      </c>
      <c r="I390" s="158">
        <f t="shared" si="77"/>
        <v>0.845</v>
      </c>
    </row>
    <row r="391" spans="1:9" ht="12.75">
      <c r="A391" s="11" t="s">
        <v>163</v>
      </c>
      <c r="B391" s="31" t="s">
        <v>414</v>
      </c>
      <c r="C391" s="8" t="s">
        <v>1390</v>
      </c>
      <c r="D391" s="70" t="s">
        <v>661</v>
      </c>
      <c r="E391" s="11" t="s">
        <v>409</v>
      </c>
      <c r="F391" s="9">
        <f>'№5 вед '!G350</f>
        <v>0</v>
      </c>
      <c r="G391" s="9">
        <f>'№5 вед '!H350</f>
        <v>520000</v>
      </c>
      <c r="H391" s="9">
        <f>'№5 вед '!I350</f>
        <v>439400</v>
      </c>
      <c r="I391" s="158">
        <f t="shared" si="77"/>
        <v>0.845</v>
      </c>
    </row>
    <row r="392" spans="1:9" s="162" customFormat="1" ht="26.25">
      <c r="A392" s="11" t="s">
        <v>623</v>
      </c>
      <c r="B392" s="77" t="s">
        <v>767</v>
      </c>
      <c r="C392" s="14" t="s">
        <v>72</v>
      </c>
      <c r="D392" s="14"/>
      <c r="E392" s="14"/>
      <c r="F392" s="12">
        <f>F393+F418+F433</f>
        <v>2354000</v>
      </c>
      <c r="G392" s="12">
        <f>G393+G418+G433</f>
        <v>13108505.14</v>
      </c>
      <c r="H392" s="12">
        <f>H393+H418+H433</f>
        <v>13108505.14</v>
      </c>
      <c r="I392" s="159">
        <f t="shared" si="77"/>
        <v>1</v>
      </c>
    </row>
    <row r="393" spans="1:9" s="162" customFormat="1" ht="26.25">
      <c r="A393" s="11" t="s">
        <v>624</v>
      </c>
      <c r="B393" s="77" t="s">
        <v>900</v>
      </c>
      <c r="C393" s="14" t="s">
        <v>96</v>
      </c>
      <c r="D393" s="14"/>
      <c r="E393" s="14"/>
      <c r="F393" s="12">
        <f>F408+F399+F394+F413</f>
        <v>2273000</v>
      </c>
      <c r="G393" s="12">
        <f>G408+G399+G394+G413</f>
        <v>12826739.14</v>
      </c>
      <c r="H393" s="12">
        <f>H408+H399+H394+H413</f>
        <v>12826739.14</v>
      </c>
      <c r="I393" s="159">
        <f t="shared" si="77"/>
        <v>1</v>
      </c>
    </row>
    <row r="394" spans="1:9" ht="66">
      <c r="A394" s="11" t="s">
        <v>625</v>
      </c>
      <c r="B394" s="10" t="s">
        <v>776</v>
      </c>
      <c r="C394" s="8" t="s">
        <v>779</v>
      </c>
      <c r="D394" s="70"/>
      <c r="E394" s="11"/>
      <c r="F394" s="9">
        <f aca="true" t="shared" si="83" ref="F394:H397">F395</f>
        <v>1922000</v>
      </c>
      <c r="G394" s="9">
        <f t="shared" si="83"/>
        <v>2422139.14</v>
      </c>
      <c r="H394" s="9">
        <f t="shared" si="83"/>
        <v>2422139.14</v>
      </c>
      <c r="I394" s="158">
        <f>H394/G394</f>
        <v>1</v>
      </c>
    </row>
    <row r="395" spans="1:9" ht="26.25">
      <c r="A395" s="11" t="s">
        <v>626</v>
      </c>
      <c r="B395" s="10" t="s">
        <v>347</v>
      </c>
      <c r="C395" s="8" t="s">
        <v>779</v>
      </c>
      <c r="D395" s="70" t="s">
        <v>660</v>
      </c>
      <c r="E395" s="11"/>
      <c r="F395" s="9">
        <f t="shared" si="83"/>
        <v>1922000</v>
      </c>
      <c r="G395" s="9">
        <f t="shared" si="83"/>
        <v>2422139.14</v>
      </c>
      <c r="H395" s="9">
        <f t="shared" si="83"/>
        <v>2422139.14</v>
      </c>
      <c r="I395" s="158">
        <f>H395/G395</f>
        <v>1</v>
      </c>
    </row>
    <row r="396" spans="1:9" ht="12.75">
      <c r="A396" s="11" t="s">
        <v>229</v>
      </c>
      <c r="B396" s="78" t="s">
        <v>777</v>
      </c>
      <c r="C396" s="8" t="s">
        <v>779</v>
      </c>
      <c r="D396" s="70" t="s">
        <v>778</v>
      </c>
      <c r="E396" s="11"/>
      <c r="F396" s="9">
        <f t="shared" si="83"/>
        <v>1922000</v>
      </c>
      <c r="G396" s="9">
        <f t="shared" si="83"/>
        <v>2422139.14</v>
      </c>
      <c r="H396" s="9">
        <f t="shared" si="83"/>
        <v>2422139.14</v>
      </c>
      <c r="I396" s="158">
        <f>H396/G396</f>
        <v>1</v>
      </c>
    </row>
    <row r="397" spans="1:9" ht="12.75">
      <c r="A397" s="11" t="s">
        <v>230</v>
      </c>
      <c r="B397" s="31" t="s">
        <v>484</v>
      </c>
      <c r="C397" s="8" t="s">
        <v>779</v>
      </c>
      <c r="D397" s="70" t="s">
        <v>778</v>
      </c>
      <c r="E397" s="11" t="s">
        <v>13</v>
      </c>
      <c r="F397" s="9">
        <f t="shared" si="83"/>
        <v>1922000</v>
      </c>
      <c r="G397" s="9">
        <f t="shared" si="83"/>
        <v>2422139.14</v>
      </c>
      <c r="H397" s="9">
        <f t="shared" si="83"/>
        <v>2422139.14</v>
      </c>
      <c r="I397" s="158">
        <f>H397/G397</f>
        <v>1</v>
      </c>
    </row>
    <row r="398" spans="1:9" ht="12.75">
      <c r="A398" s="11" t="s">
        <v>231</v>
      </c>
      <c r="B398" s="31" t="s">
        <v>904</v>
      </c>
      <c r="C398" s="8" t="s">
        <v>779</v>
      </c>
      <c r="D398" s="70" t="s">
        <v>778</v>
      </c>
      <c r="E398" s="11" t="s">
        <v>305</v>
      </c>
      <c r="F398" s="9">
        <f>'№5 вед '!G241</f>
        <v>1922000</v>
      </c>
      <c r="G398" s="9">
        <f>'№5 вед '!H241</f>
        <v>2422139.14</v>
      </c>
      <c r="H398" s="9">
        <f>'№5 вед '!I241</f>
        <v>2422139.14</v>
      </c>
      <c r="I398" s="158">
        <f>H398/G398</f>
        <v>1</v>
      </c>
    </row>
    <row r="399" spans="1:9" ht="66">
      <c r="A399" s="11" t="s">
        <v>232</v>
      </c>
      <c r="B399" s="31" t="s">
        <v>766</v>
      </c>
      <c r="C399" s="8" t="s">
        <v>97</v>
      </c>
      <c r="D399" s="11"/>
      <c r="E399" s="11"/>
      <c r="F399" s="92">
        <f>F400+F404</f>
        <v>118500</v>
      </c>
      <c r="G399" s="92">
        <f>G400+G404</f>
        <v>101600</v>
      </c>
      <c r="H399" s="92">
        <f>H400+H404</f>
        <v>101600</v>
      </c>
      <c r="I399" s="158">
        <f t="shared" si="77"/>
        <v>1</v>
      </c>
    </row>
    <row r="400" spans="1:9" ht="26.25">
      <c r="A400" s="11" t="s">
        <v>233</v>
      </c>
      <c r="B400" s="10" t="s">
        <v>1804</v>
      </c>
      <c r="C400" s="8" t="s">
        <v>97</v>
      </c>
      <c r="D400" s="11" t="s">
        <v>147</v>
      </c>
      <c r="E400" s="11"/>
      <c r="F400" s="9">
        <f aca="true" t="shared" si="84" ref="F400:H402">F401</f>
        <v>68500</v>
      </c>
      <c r="G400" s="9">
        <f t="shared" si="84"/>
        <v>51600</v>
      </c>
      <c r="H400" s="9">
        <f t="shared" si="84"/>
        <v>51600</v>
      </c>
      <c r="I400" s="158">
        <f t="shared" si="77"/>
        <v>1</v>
      </c>
    </row>
    <row r="401" spans="1:9" ht="26.25">
      <c r="A401" s="11" t="s">
        <v>234</v>
      </c>
      <c r="B401" s="10" t="s">
        <v>410</v>
      </c>
      <c r="C401" s="8" t="s">
        <v>97</v>
      </c>
      <c r="D401" s="11" t="s">
        <v>749</v>
      </c>
      <c r="E401" s="11"/>
      <c r="F401" s="9">
        <f t="shared" si="84"/>
        <v>68500</v>
      </c>
      <c r="G401" s="9">
        <f t="shared" si="84"/>
        <v>51600</v>
      </c>
      <c r="H401" s="9">
        <f t="shared" si="84"/>
        <v>51600</v>
      </c>
      <c r="I401" s="158">
        <f t="shared" si="77"/>
        <v>1</v>
      </c>
    </row>
    <row r="402" spans="1:9" ht="12.75">
      <c r="A402" s="11" t="s">
        <v>416</v>
      </c>
      <c r="B402" s="31" t="s">
        <v>484</v>
      </c>
      <c r="C402" s="8" t="s">
        <v>97</v>
      </c>
      <c r="D402" s="11" t="s">
        <v>749</v>
      </c>
      <c r="E402" s="11" t="s">
        <v>13</v>
      </c>
      <c r="F402" s="9">
        <f t="shared" si="84"/>
        <v>68500</v>
      </c>
      <c r="G402" s="9">
        <f t="shared" si="84"/>
        <v>51600</v>
      </c>
      <c r="H402" s="9">
        <f t="shared" si="84"/>
        <v>51600</v>
      </c>
      <c r="I402" s="158">
        <f t="shared" si="77"/>
        <v>1</v>
      </c>
    </row>
    <row r="403" spans="1:9" ht="12.75">
      <c r="A403" s="11" t="s">
        <v>235</v>
      </c>
      <c r="B403" s="31" t="s">
        <v>908</v>
      </c>
      <c r="C403" s="8" t="s">
        <v>97</v>
      </c>
      <c r="D403" s="11" t="s">
        <v>749</v>
      </c>
      <c r="E403" s="11" t="s">
        <v>305</v>
      </c>
      <c r="F403" s="9">
        <f>'№5 вед '!G244</f>
        <v>68500</v>
      </c>
      <c r="G403" s="9">
        <f>'№5 вед '!H244</f>
        <v>51600</v>
      </c>
      <c r="H403" s="9">
        <f>'№5 вед '!I244</f>
        <v>51600</v>
      </c>
      <c r="I403" s="158">
        <f t="shared" si="77"/>
        <v>1</v>
      </c>
    </row>
    <row r="404" spans="1:9" ht="26.25">
      <c r="A404" s="11" t="s">
        <v>417</v>
      </c>
      <c r="B404" s="10" t="s">
        <v>347</v>
      </c>
      <c r="C404" s="8" t="s">
        <v>97</v>
      </c>
      <c r="D404" s="11" t="s">
        <v>660</v>
      </c>
      <c r="E404" s="11"/>
      <c r="F404" s="9">
        <f aca="true" t="shared" si="85" ref="F404:H406">F405</f>
        <v>50000</v>
      </c>
      <c r="G404" s="9">
        <f t="shared" si="85"/>
        <v>50000</v>
      </c>
      <c r="H404" s="9">
        <f t="shared" si="85"/>
        <v>50000</v>
      </c>
      <c r="I404" s="158">
        <f t="shared" si="77"/>
        <v>1</v>
      </c>
    </row>
    <row r="405" spans="1:9" ht="12.75">
      <c r="A405" s="11" t="s">
        <v>418</v>
      </c>
      <c r="B405" s="78" t="s">
        <v>777</v>
      </c>
      <c r="C405" s="8" t="s">
        <v>97</v>
      </c>
      <c r="D405" s="11" t="s">
        <v>778</v>
      </c>
      <c r="E405" s="11"/>
      <c r="F405" s="9">
        <f t="shared" si="85"/>
        <v>50000</v>
      </c>
      <c r="G405" s="9">
        <f t="shared" si="85"/>
        <v>50000</v>
      </c>
      <c r="H405" s="9">
        <f t="shared" si="85"/>
        <v>50000</v>
      </c>
      <c r="I405" s="158">
        <f t="shared" si="77"/>
        <v>1</v>
      </c>
    </row>
    <row r="406" spans="1:9" ht="12.75">
      <c r="A406" s="11" t="s">
        <v>419</v>
      </c>
      <c r="B406" s="31" t="s">
        <v>484</v>
      </c>
      <c r="C406" s="8" t="s">
        <v>97</v>
      </c>
      <c r="D406" s="11" t="s">
        <v>778</v>
      </c>
      <c r="E406" s="11" t="s">
        <v>13</v>
      </c>
      <c r="F406" s="9">
        <f t="shared" si="85"/>
        <v>50000</v>
      </c>
      <c r="G406" s="9">
        <f t="shared" si="85"/>
        <v>50000</v>
      </c>
      <c r="H406" s="9">
        <f t="shared" si="85"/>
        <v>50000</v>
      </c>
      <c r="I406" s="158">
        <f t="shared" si="77"/>
        <v>1</v>
      </c>
    </row>
    <row r="407" spans="1:9" ht="12.75">
      <c r="A407" s="11" t="s">
        <v>420</v>
      </c>
      <c r="B407" s="31" t="s">
        <v>908</v>
      </c>
      <c r="C407" s="8" t="s">
        <v>97</v>
      </c>
      <c r="D407" s="11" t="s">
        <v>778</v>
      </c>
      <c r="E407" s="11" t="s">
        <v>305</v>
      </c>
      <c r="F407" s="9">
        <f>'№5 вед '!G246</f>
        <v>50000</v>
      </c>
      <c r="G407" s="9">
        <f>'№5 вед '!H246</f>
        <v>50000</v>
      </c>
      <c r="H407" s="9">
        <f>'№5 вед '!I246</f>
        <v>50000</v>
      </c>
      <c r="I407" s="158">
        <f t="shared" si="77"/>
        <v>1</v>
      </c>
    </row>
    <row r="408" spans="1:9" ht="66">
      <c r="A408" s="11" t="s">
        <v>236</v>
      </c>
      <c r="B408" s="31" t="s">
        <v>606</v>
      </c>
      <c r="C408" s="8" t="s">
        <v>992</v>
      </c>
      <c r="D408" s="11"/>
      <c r="E408" s="11"/>
      <c r="F408" s="92">
        <f aca="true" t="shared" si="86" ref="F408:H416">F409</f>
        <v>232500</v>
      </c>
      <c r="G408" s="92">
        <f t="shared" si="86"/>
        <v>232500</v>
      </c>
      <c r="H408" s="92">
        <f t="shared" si="86"/>
        <v>232500</v>
      </c>
      <c r="I408" s="158">
        <f aca="true" t="shared" si="87" ref="I408:I494">H408/G408</f>
        <v>1</v>
      </c>
    </row>
    <row r="409" spans="1:9" ht="26.25">
      <c r="A409" s="11" t="s">
        <v>237</v>
      </c>
      <c r="B409" s="10" t="s">
        <v>347</v>
      </c>
      <c r="C409" s="8" t="s">
        <v>992</v>
      </c>
      <c r="D409" s="11" t="s">
        <v>660</v>
      </c>
      <c r="E409" s="11"/>
      <c r="F409" s="92">
        <f t="shared" si="86"/>
        <v>232500</v>
      </c>
      <c r="G409" s="92">
        <f t="shared" si="86"/>
        <v>232500</v>
      </c>
      <c r="H409" s="92">
        <f t="shared" si="86"/>
        <v>232500</v>
      </c>
      <c r="I409" s="158">
        <f t="shared" si="87"/>
        <v>1</v>
      </c>
    </row>
    <row r="410" spans="1:9" ht="12.75">
      <c r="A410" s="11" t="s">
        <v>238</v>
      </c>
      <c r="B410" s="78" t="s">
        <v>777</v>
      </c>
      <c r="C410" s="8" t="s">
        <v>992</v>
      </c>
      <c r="D410" s="11" t="s">
        <v>778</v>
      </c>
      <c r="E410" s="11"/>
      <c r="F410" s="92">
        <f t="shared" si="86"/>
        <v>232500</v>
      </c>
      <c r="G410" s="92">
        <f t="shared" si="86"/>
        <v>232500</v>
      </c>
      <c r="H410" s="92">
        <f t="shared" si="86"/>
        <v>232500</v>
      </c>
      <c r="I410" s="158">
        <f t="shared" si="87"/>
        <v>1</v>
      </c>
    </row>
    <row r="411" spans="1:9" ht="12.75">
      <c r="A411" s="11" t="s">
        <v>598</v>
      </c>
      <c r="B411" s="31" t="s">
        <v>484</v>
      </c>
      <c r="C411" s="8" t="s">
        <v>992</v>
      </c>
      <c r="D411" s="11" t="s">
        <v>778</v>
      </c>
      <c r="E411" s="11" t="s">
        <v>13</v>
      </c>
      <c r="F411" s="92">
        <f t="shared" si="86"/>
        <v>232500</v>
      </c>
      <c r="G411" s="92">
        <f t="shared" si="86"/>
        <v>232500</v>
      </c>
      <c r="H411" s="92">
        <f t="shared" si="86"/>
        <v>232500</v>
      </c>
      <c r="I411" s="158">
        <f t="shared" si="87"/>
        <v>1</v>
      </c>
    </row>
    <row r="412" spans="1:9" ht="12.75">
      <c r="A412" s="11" t="s">
        <v>239</v>
      </c>
      <c r="B412" s="31" t="s">
        <v>908</v>
      </c>
      <c r="C412" s="8" t="s">
        <v>992</v>
      </c>
      <c r="D412" s="11" t="s">
        <v>778</v>
      </c>
      <c r="E412" s="11" t="s">
        <v>305</v>
      </c>
      <c r="F412" s="9">
        <f>'№5 вед '!G249</f>
        <v>232500</v>
      </c>
      <c r="G412" s="9">
        <f>'№5 вед '!H249</f>
        <v>232500</v>
      </c>
      <c r="H412" s="9">
        <f>'№5 вед '!I249</f>
        <v>232500</v>
      </c>
      <c r="I412" s="158">
        <f t="shared" si="87"/>
        <v>1</v>
      </c>
    </row>
    <row r="413" spans="1:9" ht="66">
      <c r="A413" s="11" t="s">
        <v>240</v>
      </c>
      <c r="B413" s="10" t="s">
        <v>1774</v>
      </c>
      <c r="C413" s="8" t="s">
        <v>1773</v>
      </c>
      <c r="D413" s="11"/>
      <c r="E413" s="11"/>
      <c r="F413" s="92">
        <f t="shared" si="86"/>
        <v>0</v>
      </c>
      <c r="G413" s="92">
        <f t="shared" si="86"/>
        <v>10070500</v>
      </c>
      <c r="H413" s="92">
        <f t="shared" si="86"/>
        <v>10070500</v>
      </c>
      <c r="I413" s="158">
        <f>H413/G413</f>
        <v>1</v>
      </c>
    </row>
    <row r="414" spans="1:9" ht="26.25">
      <c r="A414" s="11" t="s">
        <v>241</v>
      </c>
      <c r="B414" s="10" t="s">
        <v>347</v>
      </c>
      <c r="C414" s="8" t="s">
        <v>1773</v>
      </c>
      <c r="D414" s="11" t="s">
        <v>660</v>
      </c>
      <c r="E414" s="11"/>
      <c r="F414" s="92">
        <f t="shared" si="86"/>
        <v>0</v>
      </c>
      <c r="G414" s="92">
        <f t="shared" si="86"/>
        <v>10070500</v>
      </c>
      <c r="H414" s="92">
        <f t="shared" si="86"/>
        <v>10070500</v>
      </c>
      <c r="I414" s="158">
        <f>H414/G414</f>
        <v>1</v>
      </c>
    </row>
    <row r="415" spans="1:9" ht="12.75">
      <c r="A415" s="11" t="s">
        <v>415</v>
      </c>
      <c r="B415" s="78" t="s">
        <v>777</v>
      </c>
      <c r="C415" s="8" t="s">
        <v>1773</v>
      </c>
      <c r="D415" s="11" t="s">
        <v>778</v>
      </c>
      <c r="E415" s="11"/>
      <c r="F415" s="92">
        <f t="shared" si="86"/>
        <v>0</v>
      </c>
      <c r="G415" s="92">
        <f t="shared" si="86"/>
        <v>10070500</v>
      </c>
      <c r="H415" s="92">
        <f t="shared" si="86"/>
        <v>10070500</v>
      </c>
      <c r="I415" s="158">
        <f>H415/G415</f>
        <v>1</v>
      </c>
    </row>
    <row r="416" spans="1:9" ht="12.75">
      <c r="A416" s="11" t="s">
        <v>242</v>
      </c>
      <c r="B416" s="31" t="s">
        <v>484</v>
      </c>
      <c r="C416" s="8" t="s">
        <v>1773</v>
      </c>
      <c r="D416" s="11" t="s">
        <v>778</v>
      </c>
      <c r="E416" s="11" t="s">
        <v>13</v>
      </c>
      <c r="F416" s="92">
        <f t="shared" si="86"/>
        <v>0</v>
      </c>
      <c r="G416" s="92">
        <f t="shared" si="86"/>
        <v>10070500</v>
      </c>
      <c r="H416" s="92">
        <f t="shared" si="86"/>
        <v>10070500</v>
      </c>
      <c r="I416" s="158">
        <f>H416/G416</f>
        <v>1</v>
      </c>
    </row>
    <row r="417" spans="1:9" ht="12.75">
      <c r="A417" s="11" t="s">
        <v>1102</v>
      </c>
      <c r="B417" s="31" t="s">
        <v>908</v>
      </c>
      <c r="C417" s="8" t="s">
        <v>1773</v>
      </c>
      <c r="D417" s="11" t="s">
        <v>778</v>
      </c>
      <c r="E417" s="11" t="s">
        <v>305</v>
      </c>
      <c r="F417" s="9">
        <f>'№5 вед '!G252</f>
        <v>0</v>
      </c>
      <c r="G417" s="9">
        <f>'№5 вед '!H252</f>
        <v>10070500</v>
      </c>
      <c r="H417" s="9">
        <f>'№5 вед '!I252</f>
        <v>10070500</v>
      </c>
      <c r="I417" s="158">
        <f>H417/G417</f>
        <v>1</v>
      </c>
    </row>
    <row r="418" spans="1:9" s="162" customFormat="1" ht="26.25">
      <c r="A418" s="11" t="s">
        <v>1103</v>
      </c>
      <c r="B418" s="91" t="s">
        <v>768</v>
      </c>
      <c r="C418" s="14" t="s">
        <v>98</v>
      </c>
      <c r="D418" s="14"/>
      <c r="E418" s="14"/>
      <c r="F418" s="90">
        <f>F419+F428</f>
        <v>66000</v>
      </c>
      <c r="G418" s="90">
        <f>G419+G428</f>
        <v>266766</v>
      </c>
      <c r="H418" s="90">
        <f>H419+H428</f>
        <v>266766</v>
      </c>
      <c r="I418" s="159">
        <f t="shared" si="87"/>
        <v>1</v>
      </c>
    </row>
    <row r="419" spans="1:9" ht="66">
      <c r="A419" s="11" t="s">
        <v>1104</v>
      </c>
      <c r="B419" s="31" t="s">
        <v>769</v>
      </c>
      <c r="C419" s="8" t="s">
        <v>99</v>
      </c>
      <c r="D419" s="11"/>
      <c r="E419" s="11"/>
      <c r="F419" s="92">
        <f>F424+F420</f>
        <v>66000</v>
      </c>
      <c r="G419" s="92">
        <f>G424+G420</f>
        <v>54000</v>
      </c>
      <c r="H419" s="92">
        <f>H424+H420</f>
        <v>54000</v>
      </c>
      <c r="I419" s="158">
        <f t="shared" si="87"/>
        <v>1</v>
      </c>
    </row>
    <row r="420" spans="1:9" ht="26.25">
      <c r="A420" s="11" t="s">
        <v>1105</v>
      </c>
      <c r="B420" s="10" t="s">
        <v>1804</v>
      </c>
      <c r="C420" s="8" t="s">
        <v>99</v>
      </c>
      <c r="D420" s="11" t="s">
        <v>147</v>
      </c>
      <c r="E420" s="11"/>
      <c r="F420" s="92">
        <f aca="true" t="shared" si="88" ref="F420:H422">F421</f>
        <v>15500</v>
      </c>
      <c r="G420" s="92">
        <f t="shared" si="88"/>
        <v>3500</v>
      </c>
      <c r="H420" s="92">
        <f t="shared" si="88"/>
        <v>3500</v>
      </c>
      <c r="I420" s="158">
        <f>H420/G420</f>
        <v>1</v>
      </c>
    </row>
    <row r="421" spans="1:9" ht="26.25">
      <c r="A421" s="11" t="s">
        <v>599</v>
      </c>
      <c r="B421" s="10" t="s">
        <v>410</v>
      </c>
      <c r="C421" s="8" t="s">
        <v>99</v>
      </c>
      <c r="D421" s="11" t="s">
        <v>749</v>
      </c>
      <c r="E421" s="11"/>
      <c r="F421" s="92">
        <f t="shared" si="88"/>
        <v>15500</v>
      </c>
      <c r="G421" s="92">
        <f t="shared" si="88"/>
        <v>3500</v>
      </c>
      <c r="H421" s="92">
        <f t="shared" si="88"/>
        <v>3500</v>
      </c>
      <c r="I421" s="158">
        <f>H421/G421</f>
        <v>1</v>
      </c>
    </row>
    <row r="422" spans="1:9" ht="12.75">
      <c r="A422" s="11" t="s">
        <v>243</v>
      </c>
      <c r="B422" s="31" t="s">
        <v>484</v>
      </c>
      <c r="C422" s="8" t="s">
        <v>99</v>
      </c>
      <c r="D422" s="11" t="s">
        <v>749</v>
      </c>
      <c r="E422" s="11" t="s">
        <v>13</v>
      </c>
      <c r="F422" s="92">
        <f t="shared" si="88"/>
        <v>15500</v>
      </c>
      <c r="G422" s="92">
        <f t="shared" si="88"/>
        <v>3500</v>
      </c>
      <c r="H422" s="92">
        <f t="shared" si="88"/>
        <v>3500</v>
      </c>
      <c r="I422" s="158">
        <f>H422/G422</f>
        <v>1</v>
      </c>
    </row>
    <row r="423" spans="1:9" ht="12.75">
      <c r="A423" s="11" t="s">
        <v>244</v>
      </c>
      <c r="B423" s="31" t="s">
        <v>908</v>
      </c>
      <c r="C423" s="8" t="s">
        <v>99</v>
      </c>
      <c r="D423" s="11" t="s">
        <v>749</v>
      </c>
      <c r="E423" s="11" t="s">
        <v>305</v>
      </c>
      <c r="F423" s="9">
        <f>'№5 вед '!G256</f>
        <v>15500</v>
      </c>
      <c r="G423" s="9">
        <f>'№5 вед '!H256</f>
        <v>3500</v>
      </c>
      <c r="H423" s="9">
        <f>'№5 вед '!I256</f>
        <v>3500</v>
      </c>
      <c r="I423" s="158">
        <f>H423/G423</f>
        <v>1</v>
      </c>
    </row>
    <row r="424" spans="1:9" ht="26.25">
      <c r="A424" s="11" t="s">
        <v>245</v>
      </c>
      <c r="B424" s="10" t="s">
        <v>347</v>
      </c>
      <c r="C424" s="8" t="s">
        <v>99</v>
      </c>
      <c r="D424" s="11" t="s">
        <v>660</v>
      </c>
      <c r="E424" s="11"/>
      <c r="F424" s="92">
        <f aca="true" t="shared" si="89" ref="F424:H426">F425</f>
        <v>50500</v>
      </c>
      <c r="G424" s="92">
        <f t="shared" si="89"/>
        <v>50500</v>
      </c>
      <c r="H424" s="92">
        <f t="shared" si="89"/>
        <v>50500</v>
      </c>
      <c r="I424" s="158">
        <f t="shared" si="87"/>
        <v>1</v>
      </c>
    </row>
    <row r="425" spans="1:9" ht="12.75">
      <c r="A425" s="11" t="s">
        <v>246</v>
      </c>
      <c r="B425" s="10" t="s">
        <v>777</v>
      </c>
      <c r="C425" s="8" t="s">
        <v>99</v>
      </c>
      <c r="D425" s="11" t="s">
        <v>778</v>
      </c>
      <c r="E425" s="11"/>
      <c r="F425" s="92">
        <f t="shared" si="89"/>
        <v>50500</v>
      </c>
      <c r="G425" s="92">
        <f t="shared" si="89"/>
        <v>50500</v>
      </c>
      <c r="H425" s="92">
        <f t="shared" si="89"/>
        <v>50500</v>
      </c>
      <c r="I425" s="158">
        <f t="shared" si="87"/>
        <v>1</v>
      </c>
    </row>
    <row r="426" spans="1:9" ht="12.75">
      <c r="A426" s="11" t="s">
        <v>247</v>
      </c>
      <c r="B426" s="31" t="s">
        <v>484</v>
      </c>
      <c r="C426" s="8" t="s">
        <v>99</v>
      </c>
      <c r="D426" s="11" t="s">
        <v>778</v>
      </c>
      <c r="E426" s="11" t="s">
        <v>13</v>
      </c>
      <c r="F426" s="92">
        <f t="shared" si="89"/>
        <v>50500</v>
      </c>
      <c r="G426" s="92">
        <f t="shared" si="89"/>
        <v>50500</v>
      </c>
      <c r="H426" s="92">
        <f t="shared" si="89"/>
        <v>50500</v>
      </c>
      <c r="I426" s="158">
        <f t="shared" si="87"/>
        <v>1</v>
      </c>
    </row>
    <row r="427" spans="1:9" ht="12.75">
      <c r="A427" s="11" t="s">
        <v>248</v>
      </c>
      <c r="B427" s="31" t="s">
        <v>908</v>
      </c>
      <c r="C427" s="8" t="s">
        <v>99</v>
      </c>
      <c r="D427" s="11" t="s">
        <v>778</v>
      </c>
      <c r="E427" s="11" t="s">
        <v>305</v>
      </c>
      <c r="F427" s="9">
        <f>'№5 вед '!G258</f>
        <v>50500</v>
      </c>
      <c r="G427" s="9">
        <f>'№5 вед '!H258</f>
        <v>50500</v>
      </c>
      <c r="H427" s="9">
        <f>'№5 вед '!I258</f>
        <v>50500</v>
      </c>
      <c r="I427" s="158">
        <f t="shared" si="87"/>
        <v>1</v>
      </c>
    </row>
    <row r="428" spans="1:9" ht="66">
      <c r="A428" s="11" t="s">
        <v>249</v>
      </c>
      <c r="B428" s="10" t="s">
        <v>1776</v>
      </c>
      <c r="C428" s="8" t="s">
        <v>1775</v>
      </c>
      <c r="D428" s="11"/>
      <c r="E428" s="11"/>
      <c r="F428" s="92">
        <f aca="true" t="shared" si="90" ref="F428:H431">F429</f>
        <v>0</v>
      </c>
      <c r="G428" s="92">
        <f t="shared" si="90"/>
        <v>212766</v>
      </c>
      <c r="H428" s="92">
        <f t="shared" si="90"/>
        <v>212766</v>
      </c>
      <c r="I428" s="158">
        <f t="shared" si="87"/>
        <v>1</v>
      </c>
    </row>
    <row r="429" spans="1:9" ht="26.25">
      <c r="A429" s="11" t="s">
        <v>250</v>
      </c>
      <c r="B429" s="10" t="s">
        <v>347</v>
      </c>
      <c r="C429" s="8" t="s">
        <v>1775</v>
      </c>
      <c r="D429" s="11" t="s">
        <v>660</v>
      </c>
      <c r="E429" s="11"/>
      <c r="F429" s="92">
        <f t="shared" si="90"/>
        <v>0</v>
      </c>
      <c r="G429" s="92">
        <f t="shared" si="90"/>
        <v>212766</v>
      </c>
      <c r="H429" s="92">
        <f t="shared" si="90"/>
        <v>212766</v>
      </c>
      <c r="I429" s="158">
        <f t="shared" si="87"/>
        <v>1</v>
      </c>
    </row>
    <row r="430" spans="1:9" ht="12.75">
      <c r="A430" s="11" t="s">
        <v>251</v>
      </c>
      <c r="B430" s="78" t="s">
        <v>777</v>
      </c>
      <c r="C430" s="8" t="s">
        <v>1775</v>
      </c>
      <c r="D430" s="11" t="s">
        <v>778</v>
      </c>
      <c r="E430" s="11"/>
      <c r="F430" s="92">
        <f t="shared" si="90"/>
        <v>0</v>
      </c>
      <c r="G430" s="92">
        <f t="shared" si="90"/>
        <v>212766</v>
      </c>
      <c r="H430" s="92">
        <f t="shared" si="90"/>
        <v>212766</v>
      </c>
      <c r="I430" s="158">
        <f t="shared" si="87"/>
        <v>1</v>
      </c>
    </row>
    <row r="431" spans="1:9" ht="12.75">
      <c r="A431" s="11" t="s">
        <v>252</v>
      </c>
      <c r="B431" s="31" t="s">
        <v>484</v>
      </c>
      <c r="C431" s="8" t="s">
        <v>1775</v>
      </c>
      <c r="D431" s="11" t="s">
        <v>778</v>
      </c>
      <c r="E431" s="11" t="s">
        <v>13</v>
      </c>
      <c r="F431" s="92">
        <f t="shared" si="90"/>
        <v>0</v>
      </c>
      <c r="G431" s="92">
        <f t="shared" si="90"/>
        <v>212766</v>
      </c>
      <c r="H431" s="92">
        <f t="shared" si="90"/>
        <v>212766</v>
      </c>
      <c r="I431" s="158">
        <f t="shared" si="87"/>
        <v>1</v>
      </c>
    </row>
    <row r="432" spans="1:9" ht="12.75">
      <c r="A432" s="11" t="s">
        <v>1327</v>
      </c>
      <c r="B432" s="31" t="s">
        <v>908</v>
      </c>
      <c r="C432" s="8" t="s">
        <v>1775</v>
      </c>
      <c r="D432" s="11" t="s">
        <v>778</v>
      </c>
      <c r="E432" s="11" t="s">
        <v>305</v>
      </c>
      <c r="F432" s="9">
        <f>'№5 вед '!G261</f>
        <v>0</v>
      </c>
      <c r="G432" s="9">
        <f>'№5 вед '!H261</f>
        <v>212766</v>
      </c>
      <c r="H432" s="9">
        <f>'№5 вед '!I261</f>
        <v>212766</v>
      </c>
      <c r="I432" s="158">
        <f t="shared" si="87"/>
        <v>1</v>
      </c>
    </row>
    <row r="433" spans="1:9" s="162" customFormat="1" ht="39">
      <c r="A433" s="11" t="s">
        <v>1328</v>
      </c>
      <c r="B433" s="77" t="s">
        <v>898</v>
      </c>
      <c r="C433" s="14" t="s">
        <v>73</v>
      </c>
      <c r="D433" s="14"/>
      <c r="E433" s="14"/>
      <c r="F433" s="12">
        <f>F434</f>
        <v>15000</v>
      </c>
      <c r="G433" s="12">
        <f>G434</f>
        <v>15000</v>
      </c>
      <c r="H433" s="12">
        <f>H434</f>
        <v>15000</v>
      </c>
      <c r="I433" s="159">
        <f t="shared" si="87"/>
        <v>1</v>
      </c>
    </row>
    <row r="434" spans="1:9" s="162" customFormat="1" ht="92.25">
      <c r="A434" s="11" t="s">
        <v>1329</v>
      </c>
      <c r="B434" s="10" t="s">
        <v>773</v>
      </c>
      <c r="C434" s="8" t="s">
        <v>74</v>
      </c>
      <c r="D434" s="14"/>
      <c r="E434" s="14"/>
      <c r="F434" s="92">
        <f aca="true" t="shared" si="91" ref="F434:H437">F435</f>
        <v>15000</v>
      </c>
      <c r="G434" s="92">
        <f t="shared" si="91"/>
        <v>15000</v>
      </c>
      <c r="H434" s="92">
        <f t="shared" si="91"/>
        <v>15000</v>
      </c>
      <c r="I434" s="158">
        <f t="shared" si="87"/>
        <v>1</v>
      </c>
    </row>
    <row r="435" spans="1:9" ht="26.25">
      <c r="A435" s="11" t="s">
        <v>253</v>
      </c>
      <c r="B435" s="10" t="s">
        <v>1804</v>
      </c>
      <c r="C435" s="8" t="s">
        <v>74</v>
      </c>
      <c r="D435" s="11" t="s">
        <v>147</v>
      </c>
      <c r="E435" s="11"/>
      <c r="F435" s="92">
        <f t="shared" si="91"/>
        <v>15000</v>
      </c>
      <c r="G435" s="92">
        <f t="shared" si="91"/>
        <v>15000</v>
      </c>
      <c r="H435" s="92">
        <f t="shared" si="91"/>
        <v>15000</v>
      </c>
      <c r="I435" s="158">
        <f t="shared" si="87"/>
        <v>1</v>
      </c>
    </row>
    <row r="436" spans="1:9" ht="26.25">
      <c r="A436" s="11" t="s">
        <v>254</v>
      </c>
      <c r="B436" s="10" t="s">
        <v>410</v>
      </c>
      <c r="C436" s="8" t="s">
        <v>74</v>
      </c>
      <c r="D436" s="11" t="s">
        <v>749</v>
      </c>
      <c r="E436" s="11"/>
      <c r="F436" s="92">
        <f t="shared" si="91"/>
        <v>15000</v>
      </c>
      <c r="G436" s="92">
        <f t="shared" si="91"/>
        <v>15000</v>
      </c>
      <c r="H436" s="92">
        <f t="shared" si="91"/>
        <v>15000</v>
      </c>
      <c r="I436" s="158">
        <f t="shared" si="87"/>
        <v>1</v>
      </c>
    </row>
    <row r="437" spans="1:9" ht="12.75">
      <c r="A437" s="11" t="s">
        <v>255</v>
      </c>
      <c r="B437" s="31" t="s">
        <v>746</v>
      </c>
      <c r="C437" s="8" t="s">
        <v>74</v>
      </c>
      <c r="D437" s="11" t="s">
        <v>749</v>
      </c>
      <c r="E437" s="11" t="s">
        <v>10</v>
      </c>
      <c r="F437" s="92">
        <f t="shared" si="91"/>
        <v>15000</v>
      </c>
      <c r="G437" s="92">
        <f t="shared" si="91"/>
        <v>15000</v>
      </c>
      <c r="H437" s="92">
        <f t="shared" si="91"/>
        <v>15000</v>
      </c>
      <c r="I437" s="158">
        <f t="shared" si="87"/>
        <v>1</v>
      </c>
    </row>
    <row r="438" spans="1:9" ht="12.75">
      <c r="A438" s="11" t="s">
        <v>256</v>
      </c>
      <c r="B438" s="7" t="s">
        <v>170</v>
      </c>
      <c r="C438" s="8" t="s">
        <v>74</v>
      </c>
      <c r="D438" s="11" t="s">
        <v>749</v>
      </c>
      <c r="E438" s="11" t="s">
        <v>636</v>
      </c>
      <c r="F438" s="9">
        <f>'№5 вед '!G98</f>
        <v>15000</v>
      </c>
      <c r="G438" s="9">
        <f>'№5 вед '!H98</f>
        <v>15000</v>
      </c>
      <c r="H438" s="9">
        <f>'№5 вед '!I98</f>
        <v>15000</v>
      </c>
      <c r="I438" s="158">
        <f t="shared" si="87"/>
        <v>1</v>
      </c>
    </row>
    <row r="439" spans="1:9" s="162" customFormat="1" ht="52.5">
      <c r="A439" s="11" t="s">
        <v>257</v>
      </c>
      <c r="B439" s="77" t="s">
        <v>575</v>
      </c>
      <c r="C439" s="14" t="s">
        <v>81</v>
      </c>
      <c r="D439" s="14"/>
      <c r="E439" s="14"/>
      <c r="F439" s="90">
        <f>F440+F450</f>
        <v>2793100</v>
      </c>
      <c r="G439" s="90">
        <f>G440+G450</f>
        <v>2610500</v>
      </c>
      <c r="H439" s="90">
        <f>H440+H450</f>
        <v>2587752.75</v>
      </c>
      <c r="I439" s="159">
        <f t="shared" si="87"/>
        <v>0.9912862478452403</v>
      </c>
    </row>
    <row r="440" spans="1:9" s="162" customFormat="1" ht="28.5" customHeight="1">
      <c r="A440" s="11" t="s">
        <v>258</v>
      </c>
      <c r="B440" s="91" t="s">
        <v>596</v>
      </c>
      <c r="C440" s="14" t="s">
        <v>82</v>
      </c>
      <c r="D440" s="14"/>
      <c r="E440" s="14"/>
      <c r="F440" s="90">
        <f>F441</f>
        <v>567400</v>
      </c>
      <c r="G440" s="90">
        <f>G441</f>
        <v>384800</v>
      </c>
      <c r="H440" s="90">
        <f>H441</f>
        <v>384638.75</v>
      </c>
      <c r="I440" s="159">
        <f t="shared" si="87"/>
        <v>0.9995809511434511</v>
      </c>
    </row>
    <row r="441" spans="1:9" ht="78.75">
      <c r="A441" s="11" t="s">
        <v>259</v>
      </c>
      <c r="B441" s="10" t="s">
        <v>1007</v>
      </c>
      <c r="C441" s="8" t="s">
        <v>1258</v>
      </c>
      <c r="D441" s="11"/>
      <c r="E441" s="11"/>
      <c r="F441" s="92">
        <f>F446+F442</f>
        <v>567400</v>
      </c>
      <c r="G441" s="92">
        <f>G446+G442</f>
        <v>384800</v>
      </c>
      <c r="H441" s="92">
        <f>H446+H442</f>
        <v>384638.75</v>
      </c>
      <c r="I441" s="158">
        <f t="shared" si="87"/>
        <v>0.9995809511434511</v>
      </c>
    </row>
    <row r="442" spans="1:9" ht="52.5">
      <c r="A442" s="11" t="s">
        <v>1330</v>
      </c>
      <c r="B442" s="10" t="s">
        <v>4</v>
      </c>
      <c r="C442" s="8" t="s">
        <v>1258</v>
      </c>
      <c r="D442" s="11" t="s">
        <v>355</v>
      </c>
      <c r="E442" s="11"/>
      <c r="F442" s="92">
        <f aca="true" t="shared" si="92" ref="F442:H444">F443</f>
        <v>67090</v>
      </c>
      <c r="G442" s="92">
        <f t="shared" si="92"/>
        <v>67100</v>
      </c>
      <c r="H442" s="92">
        <f t="shared" si="92"/>
        <v>67100</v>
      </c>
      <c r="I442" s="158">
        <f t="shared" si="87"/>
        <v>1</v>
      </c>
    </row>
    <row r="443" spans="1:9" ht="26.25">
      <c r="A443" s="11" t="s">
        <v>260</v>
      </c>
      <c r="B443" s="10" t="s">
        <v>30</v>
      </c>
      <c r="C443" s="8" t="s">
        <v>1258</v>
      </c>
      <c r="D443" s="11" t="s">
        <v>372</v>
      </c>
      <c r="E443" s="11"/>
      <c r="F443" s="92">
        <f t="shared" si="92"/>
        <v>67090</v>
      </c>
      <c r="G443" s="92">
        <f t="shared" si="92"/>
        <v>67100</v>
      </c>
      <c r="H443" s="92">
        <f t="shared" si="92"/>
        <v>67100</v>
      </c>
      <c r="I443" s="158">
        <f t="shared" si="87"/>
        <v>1</v>
      </c>
    </row>
    <row r="444" spans="1:9" ht="12.75">
      <c r="A444" s="11" t="s">
        <v>261</v>
      </c>
      <c r="B444" s="31" t="s">
        <v>515</v>
      </c>
      <c r="C444" s="8" t="s">
        <v>1258</v>
      </c>
      <c r="D444" s="11" t="s">
        <v>372</v>
      </c>
      <c r="E444" s="11" t="s">
        <v>11</v>
      </c>
      <c r="F444" s="92">
        <f t="shared" si="92"/>
        <v>67090</v>
      </c>
      <c r="G444" s="92">
        <f t="shared" si="92"/>
        <v>67100</v>
      </c>
      <c r="H444" s="92">
        <f t="shared" si="92"/>
        <v>67100</v>
      </c>
      <c r="I444" s="158">
        <f t="shared" si="87"/>
        <v>1</v>
      </c>
    </row>
    <row r="445" spans="1:9" ht="12.75">
      <c r="A445" s="11" t="s">
        <v>421</v>
      </c>
      <c r="B445" s="74" t="s">
        <v>628</v>
      </c>
      <c r="C445" s="8" t="s">
        <v>1258</v>
      </c>
      <c r="D445" s="11" t="s">
        <v>372</v>
      </c>
      <c r="E445" s="11" t="s">
        <v>302</v>
      </c>
      <c r="F445" s="9">
        <f>'№5 вед '!G177</f>
        <v>67090</v>
      </c>
      <c r="G445" s="9">
        <f>'№5 вед '!H177</f>
        <v>67100</v>
      </c>
      <c r="H445" s="9">
        <f>'№5 вед '!I177</f>
        <v>67100</v>
      </c>
      <c r="I445" s="158">
        <f t="shared" si="87"/>
        <v>1</v>
      </c>
    </row>
    <row r="446" spans="1:9" ht="26.25">
      <c r="A446" s="11" t="s">
        <v>422</v>
      </c>
      <c r="B446" s="10" t="s">
        <v>1804</v>
      </c>
      <c r="C446" s="8" t="s">
        <v>1258</v>
      </c>
      <c r="D446" s="11" t="s">
        <v>147</v>
      </c>
      <c r="E446" s="11"/>
      <c r="F446" s="92">
        <f aca="true" t="shared" si="93" ref="F446:H448">F447</f>
        <v>500310</v>
      </c>
      <c r="G446" s="92">
        <f t="shared" si="93"/>
        <v>317700</v>
      </c>
      <c r="H446" s="92">
        <f t="shared" si="93"/>
        <v>317538.75</v>
      </c>
      <c r="I446" s="158">
        <f t="shared" si="87"/>
        <v>0.9994924457034938</v>
      </c>
    </row>
    <row r="447" spans="1:9" ht="26.25">
      <c r="A447" s="11" t="s">
        <v>423</v>
      </c>
      <c r="B447" s="10" t="s">
        <v>410</v>
      </c>
      <c r="C447" s="8" t="s">
        <v>1258</v>
      </c>
      <c r="D447" s="11" t="s">
        <v>749</v>
      </c>
      <c r="E447" s="11"/>
      <c r="F447" s="92">
        <f t="shared" si="93"/>
        <v>500310</v>
      </c>
      <c r="G447" s="92">
        <f t="shared" si="93"/>
        <v>317700</v>
      </c>
      <c r="H447" s="92">
        <f t="shared" si="93"/>
        <v>317538.75</v>
      </c>
      <c r="I447" s="158">
        <f t="shared" si="87"/>
        <v>0.9994924457034938</v>
      </c>
    </row>
    <row r="448" spans="1:9" ht="12.75">
      <c r="A448" s="11" t="s">
        <v>1106</v>
      </c>
      <c r="B448" s="31" t="s">
        <v>515</v>
      </c>
      <c r="C448" s="8" t="s">
        <v>1258</v>
      </c>
      <c r="D448" s="11" t="s">
        <v>749</v>
      </c>
      <c r="E448" s="11" t="s">
        <v>11</v>
      </c>
      <c r="F448" s="92">
        <f t="shared" si="93"/>
        <v>500310</v>
      </c>
      <c r="G448" s="92">
        <f t="shared" si="93"/>
        <v>317700</v>
      </c>
      <c r="H448" s="92">
        <f t="shared" si="93"/>
        <v>317538.75</v>
      </c>
      <c r="I448" s="158">
        <f t="shared" si="87"/>
        <v>0.9994924457034938</v>
      </c>
    </row>
    <row r="449" spans="1:9" ht="12.75">
      <c r="A449" s="11" t="s">
        <v>1107</v>
      </c>
      <c r="B449" s="74" t="s">
        <v>628</v>
      </c>
      <c r="C449" s="8" t="s">
        <v>1258</v>
      </c>
      <c r="D449" s="11" t="s">
        <v>749</v>
      </c>
      <c r="E449" s="11" t="s">
        <v>302</v>
      </c>
      <c r="F449" s="9">
        <f>'№5 вед '!G179</f>
        <v>500310</v>
      </c>
      <c r="G449" s="9">
        <f>'№5 вед '!H179</f>
        <v>317700</v>
      </c>
      <c r="H449" s="9">
        <f>'№5 вед '!I179</f>
        <v>317538.75</v>
      </c>
      <c r="I449" s="158">
        <f t="shared" si="87"/>
        <v>0.9994924457034938</v>
      </c>
    </row>
    <row r="450" spans="1:9" s="162" customFormat="1" ht="26.25">
      <c r="A450" s="11" t="s">
        <v>1108</v>
      </c>
      <c r="B450" s="32" t="s">
        <v>1064</v>
      </c>
      <c r="C450" s="14" t="s">
        <v>87</v>
      </c>
      <c r="D450" s="14"/>
      <c r="E450" s="14"/>
      <c r="F450" s="90">
        <f>F451</f>
        <v>2225700</v>
      </c>
      <c r="G450" s="90">
        <f>G451</f>
        <v>2225700</v>
      </c>
      <c r="H450" s="90">
        <f>H451</f>
        <v>2203114</v>
      </c>
      <c r="I450" s="159">
        <f t="shared" si="87"/>
        <v>0.9898521813362088</v>
      </c>
    </row>
    <row r="451" spans="1:9" ht="92.25">
      <c r="A451" s="11" t="s">
        <v>1109</v>
      </c>
      <c r="B451" s="7" t="s">
        <v>143</v>
      </c>
      <c r="C451" s="8" t="s">
        <v>1259</v>
      </c>
      <c r="D451" s="11"/>
      <c r="E451" s="11"/>
      <c r="F451" s="92">
        <f>F452+F456</f>
        <v>2225700</v>
      </c>
      <c r="G451" s="92">
        <f>G452+G456</f>
        <v>2225700</v>
      </c>
      <c r="H451" s="92">
        <f>H452+H456</f>
        <v>2203114</v>
      </c>
      <c r="I451" s="158">
        <f t="shared" si="87"/>
        <v>0.9898521813362088</v>
      </c>
    </row>
    <row r="452" spans="1:9" ht="52.5">
      <c r="A452" s="11" t="s">
        <v>1110</v>
      </c>
      <c r="B452" s="10" t="s">
        <v>4</v>
      </c>
      <c r="C452" s="8" t="s">
        <v>1259</v>
      </c>
      <c r="D452" s="11" t="s">
        <v>355</v>
      </c>
      <c r="E452" s="11"/>
      <c r="F452" s="92">
        <f aca="true" t="shared" si="94" ref="F452:H454">F453</f>
        <v>2012600</v>
      </c>
      <c r="G452" s="92">
        <f t="shared" si="94"/>
        <v>2012600</v>
      </c>
      <c r="H452" s="92">
        <f t="shared" si="94"/>
        <v>2012600</v>
      </c>
      <c r="I452" s="158">
        <f t="shared" si="87"/>
        <v>1</v>
      </c>
    </row>
    <row r="453" spans="1:9" ht="26.25">
      <c r="A453" s="11" t="s">
        <v>262</v>
      </c>
      <c r="B453" s="10" t="s">
        <v>30</v>
      </c>
      <c r="C453" s="8" t="s">
        <v>1259</v>
      </c>
      <c r="D453" s="11" t="s">
        <v>372</v>
      </c>
      <c r="E453" s="11"/>
      <c r="F453" s="92">
        <f t="shared" si="94"/>
        <v>2012600</v>
      </c>
      <c r="G453" s="92">
        <f t="shared" si="94"/>
        <v>2012600</v>
      </c>
      <c r="H453" s="92">
        <f t="shared" si="94"/>
        <v>2012600</v>
      </c>
      <c r="I453" s="158">
        <f t="shared" si="87"/>
        <v>1</v>
      </c>
    </row>
    <row r="454" spans="1:9" ht="12.75">
      <c r="A454" s="11" t="s">
        <v>263</v>
      </c>
      <c r="B454" s="31" t="s">
        <v>515</v>
      </c>
      <c r="C454" s="8" t="s">
        <v>1259</v>
      </c>
      <c r="D454" s="11" t="s">
        <v>372</v>
      </c>
      <c r="E454" s="11" t="s">
        <v>11</v>
      </c>
      <c r="F454" s="92">
        <f t="shared" si="94"/>
        <v>2012600</v>
      </c>
      <c r="G454" s="92">
        <f t="shared" si="94"/>
        <v>2012600</v>
      </c>
      <c r="H454" s="92">
        <f t="shared" si="94"/>
        <v>2012600</v>
      </c>
      <c r="I454" s="158">
        <f t="shared" si="87"/>
        <v>1</v>
      </c>
    </row>
    <row r="455" spans="1:9" ht="12.75">
      <c r="A455" s="11" t="s">
        <v>264</v>
      </c>
      <c r="B455" s="31" t="s">
        <v>516</v>
      </c>
      <c r="C455" s="8" t="s">
        <v>1259</v>
      </c>
      <c r="D455" s="11" t="s">
        <v>372</v>
      </c>
      <c r="E455" s="11" t="s">
        <v>300</v>
      </c>
      <c r="F455" s="9">
        <f>'№5 вед '!G157</f>
        <v>2012600</v>
      </c>
      <c r="G455" s="9">
        <f>'№5 вед '!H157</f>
        <v>2012600</v>
      </c>
      <c r="H455" s="9">
        <f>'№5 вед '!I157</f>
        <v>2012600</v>
      </c>
      <c r="I455" s="158">
        <f t="shared" si="87"/>
        <v>1</v>
      </c>
    </row>
    <row r="456" spans="1:9" ht="26.25">
      <c r="A456" s="11" t="s">
        <v>265</v>
      </c>
      <c r="B456" s="10" t="s">
        <v>1804</v>
      </c>
      <c r="C456" s="8" t="s">
        <v>1259</v>
      </c>
      <c r="D456" s="11" t="s">
        <v>147</v>
      </c>
      <c r="E456" s="11"/>
      <c r="F456" s="92">
        <f aca="true" t="shared" si="95" ref="F456:H458">F457</f>
        <v>213100</v>
      </c>
      <c r="G456" s="92">
        <f t="shared" si="95"/>
        <v>213100</v>
      </c>
      <c r="H456" s="92">
        <f t="shared" si="95"/>
        <v>190514</v>
      </c>
      <c r="I456" s="158">
        <f t="shared" si="87"/>
        <v>0.8940122008446738</v>
      </c>
    </row>
    <row r="457" spans="1:9" ht="26.25">
      <c r="A457" s="11" t="s">
        <v>266</v>
      </c>
      <c r="B457" s="10" t="s">
        <v>410</v>
      </c>
      <c r="C457" s="8" t="s">
        <v>1259</v>
      </c>
      <c r="D457" s="11" t="s">
        <v>749</v>
      </c>
      <c r="E457" s="11"/>
      <c r="F457" s="92">
        <f t="shared" si="95"/>
        <v>213100</v>
      </c>
      <c r="G457" s="92">
        <f t="shared" si="95"/>
        <v>213100</v>
      </c>
      <c r="H457" s="92">
        <f t="shared" si="95"/>
        <v>190514</v>
      </c>
      <c r="I457" s="158">
        <f t="shared" si="87"/>
        <v>0.8940122008446738</v>
      </c>
    </row>
    <row r="458" spans="1:9" ht="12.75">
      <c r="A458" s="11" t="s">
        <v>520</v>
      </c>
      <c r="B458" s="31" t="s">
        <v>515</v>
      </c>
      <c r="C458" s="8" t="s">
        <v>1259</v>
      </c>
      <c r="D458" s="11" t="s">
        <v>749</v>
      </c>
      <c r="E458" s="11" t="s">
        <v>11</v>
      </c>
      <c r="F458" s="92">
        <f t="shared" si="95"/>
        <v>213100</v>
      </c>
      <c r="G458" s="92">
        <f t="shared" si="95"/>
        <v>213100</v>
      </c>
      <c r="H458" s="92">
        <f t="shared" si="95"/>
        <v>190514</v>
      </c>
      <c r="I458" s="158">
        <f t="shared" si="87"/>
        <v>0.8940122008446738</v>
      </c>
    </row>
    <row r="459" spans="1:9" ht="12.75">
      <c r="A459" s="11" t="s">
        <v>1331</v>
      </c>
      <c r="B459" s="31" t="s">
        <v>516</v>
      </c>
      <c r="C459" s="8" t="s">
        <v>1259</v>
      </c>
      <c r="D459" s="11" t="s">
        <v>749</v>
      </c>
      <c r="E459" s="11" t="s">
        <v>300</v>
      </c>
      <c r="F459" s="9">
        <f>'№5 вед '!G159</f>
        <v>213100</v>
      </c>
      <c r="G459" s="9">
        <f>'№5 вед '!H159</f>
        <v>213100</v>
      </c>
      <c r="H459" s="9">
        <f>'№5 вед '!I159</f>
        <v>190514</v>
      </c>
      <c r="I459" s="158">
        <f t="shared" si="87"/>
        <v>0.8940122008446738</v>
      </c>
    </row>
    <row r="460" spans="1:9" s="162" customFormat="1" ht="26.25">
      <c r="A460" s="11" t="s">
        <v>1332</v>
      </c>
      <c r="B460" s="77" t="s">
        <v>461</v>
      </c>
      <c r="C460" s="14" t="s">
        <v>91</v>
      </c>
      <c r="D460" s="14"/>
      <c r="E460" s="14"/>
      <c r="F460" s="90">
        <f>F461+F486</f>
        <v>6952600</v>
      </c>
      <c r="G460" s="90">
        <f>G461+G486</f>
        <v>30400414.69</v>
      </c>
      <c r="H460" s="90">
        <f>H461+H486</f>
        <v>26687881.69</v>
      </c>
      <c r="I460" s="159">
        <f t="shared" si="87"/>
        <v>0.877878869816167</v>
      </c>
    </row>
    <row r="461" spans="1:9" s="162" customFormat="1" ht="39">
      <c r="A461" s="11" t="s">
        <v>1333</v>
      </c>
      <c r="B461" s="77" t="s">
        <v>6</v>
      </c>
      <c r="C461" s="14" t="s">
        <v>92</v>
      </c>
      <c r="D461" s="14"/>
      <c r="E461" s="14"/>
      <c r="F461" s="90">
        <f>F462+F467+F472+F481</f>
        <v>6952600</v>
      </c>
      <c r="G461" s="90">
        <f>G462+G467+G472+G481</f>
        <v>16333954.690000001</v>
      </c>
      <c r="H461" s="90">
        <f>H462+H467+H472+H481</f>
        <v>12624654.690000001</v>
      </c>
      <c r="I461" s="159">
        <f t="shared" si="87"/>
        <v>0.7729086390651669</v>
      </c>
    </row>
    <row r="462" spans="1:9" ht="78.75">
      <c r="A462" s="11" t="s">
        <v>1334</v>
      </c>
      <c r="B462" s="71" t="s">
        <v>604</v>
      </c>
      <c r="C462" s="8" t="s">
        <v>605</v>
      </c>
      <c r="D462" s="11"/>
      <c r="E462" s="11"/>
      <c r="F462" s="92">
        <f aca="true" t="shared" si="96" ref="F462:H465">F463</f>
        <v>6890600</v>
      </c>
      <c r="G462" s="92">
        <f t="shared" si="96"/>
        <v>7964000</v>
      </c>
      <c r="H462" s="92">
        <f t="shared" si="96"/>
        <v>7557400</v>
      </c>
      <c r="I462" s="158">
        <f t="shared" si="87"/>
        <v>0.9489452536413863</v>
      </c>
    </row>
    <row r="463" spans="1:9" ht="12.75">
      <c r="A463" s="11" t="s">
        <v>1335</v>
      </c>
      <c r="B463" s="10" t="s">
        <v>33</v>
      </c>
      <c r="C463" s="8" t="s">
        <v>605</v>
      </c>
      <c r="D463" s="11" t="s">
        <v>32</v>
      </c>
      <c r="E463" s="11"/>
      <c r="F463" s="92">
        <f t="shared" si="96"/>
        <v>6890600</v>
      </c>
      <c r="G463" s="92">
        <f t="shared" si="96"/>
        <v>7964000</v>
      </c>
      <c r="H463" s="92">
        <f t="shared" si="96"/>
        <v>7557400</v>
      </c>
      <c r="I463" s="158">
        <f t="shared" si="87"/>
        <v>0.9489452536413863</v>
      </c>
    </row>
    <row r="464" spans="1:9" ht="39">
      <c r="A464" s="11" t="s">
        <v>1336</v>
      </c>
      <c r="B464" s="154" t="s">
        <v>988</v>
      </c>
      <c r="C464" s="8" t="s">
        <v>605</v>
      </c>
      <c r="D464" s="11" t="s">
        <v>723</v>
      </c>
      <c r="E464" s="11"/>
      <c r="F464" s="92">
        <f t="shared" si="96"/>
        <v>6890600</v>
      </c>
      <c r="G464" s="92">
        <f t="shared" si="96"/>
        <v>7964000</v>
      </c>
      <c r="H464" s="92">
        <f t="shared" si="96"/>
        <v>7557400</v>
      </c>
      <c r="I464" s="158">
        <f t="shared" si="87"/>
        <v>0.9489452536413863</v>
      </c>
    </row>
    <row r="465" spans="1:9" ht="12.75">
      <c r="A465" s="11" t="s">
        <v>1337</v>
      </c>
      <c r="B465" s="31" t="s">
        <v>399</v>
      </c>
      <c r="C465" s="8" t="s">
        <v>605</v>
      </c>
      <c r="D465" s="11" t="s">
        <v>723</v>
      </c>
      <c r="E465" s="11" t="s">
        <v>12</v>
      </c>
      <c r="F465" s="92">
        <f t="shared" si="96"/>
        <v>6890600</v>
      </c>
      <c r="G465" s="92">
        <f t="shared" si="96"/>
        <v>7964000</v>
      </c>
      <c r="H465" s="92">
        <f t="shared" si="96"/>
        <v>7557400</v>
      </c>
      <c r="I465" s="158">
        <f t="shared" si="87"/>
        <v>0.9489452536413863</v>
      </c>
    </row>
    <row r="466" spans="1:9" ht="12.75">
      <c r="A466" s="11" t="s">
        <v>1338</v>
      </c>
      <c r="B466" s="31" t="s">
        <v>600</v>
      </c>
      <c r="C466" s="8" t="s">
        <v>605</v>
      </c>
      <c r="D466" s="11" t="s">
        <v>723</v>
      </c>
      <c r="E466" s="11" t="s">
        <v>614</v>
      </c>
      <c r="F466" s="9">
        <f>'№5 вед '!G200</f>
        <v>6890600</v>
      </c>
      <c r="G466" s="9">
        <f>'№5 вед '!H200</f>
        <v>7964000</v>
      </c>
      <c r="H466" s="9">
        <f>'№5 вед '!I200</f>
        <v>7557400</v>
      </c>
      <c r="I466" s="158">
        <f t="shared" si="87"/>
        <v>0.9489452536413863</v>
      </c>
    </row>
    <row r="467" spans="1:9" ht="66">
      <c r="A467" s="11" t="s">
        <v>1339</v>
      </c>
      <c r="B467" s="71" t="s">
        <v>872</v>
      </c>
      <c r="C467" s="8" t="s">
        <v>873</v>
      </c>
      <c r="D467" s="11"/>
      <c r="E467" s="11"/>
      <c r="F467" s="9">
        <f aca="true" t="shared" si="97" ref="F467:H470">F468</f>
        <v>62000</v>
      </c>
      <c r="G467" s="9">
        <f t="shared" si="97"/>
        <v>73534.69</v>
      </c>
      <c r="H467" s="9">
        <f t="shared" si="97"/>
        <v>73534.69</v>
      </c>
      <c r="I467" s="158">
        <f t="shared" si="87"/>
        <v>1</v>
      </c>
    </row>
    <row r="468" spans="1:9" ht="26.25">
      <c r="A468" s="11" t="s">
        <v>267</v>
      </c>
      <c r="B468" s="10" t="s">
        <v>1804</v>
      </c>
      <c r="C468" s="8" t="s">
        <v>873</v>
      </c>
      <c r="D468" s="11" t="s">
        <v>147</v>
      </c>
      <c r="E468" s="11"/>
      <c r="F468" s="9">
        <f t="shared" si="97"/>
        <v>62000</v>
      </c>
      <c r="G468" s="9">
        <f t="shared" si="97"/>
        <v>73534.69</v>
      </c>
      <c r="H468" s="9">
        <f t="shared" si="97"/>
        <v>73534.69</v>
      </c>
      <c r="I468" s="158">
        <f t="shared" si="87"/>
        <v>1</v>
      </c>
    </row>
    <row r="469" spans="1:9" ht="26.25">
      <c r="A469" s="11" t="s">
        <v>268</v>
      </c>
      <c r="B469" s="10" t="s">
        <v>410</v>
      </c>
      <c r="C469" s="8" t="s">
        <v>873</v>
      </c>
      <c r="D469" s="11" t="s">
        <v>749</v>
      </c>
      <c r="E469" s="11"/>
      <c r="F469" s="9">
        <f t="shared" si="97"/>
        <v>62000</v>
      </c>
      <c r="G469" s="9">
        <f t="shared" si="97"/>
        <v>73534.69</v>
      </c>
      <c r="H469" s="9">
        <f t="shared" si="97"/>
        <v>73534.69</v>
      </c>
      <c r="I469" s="158">
        <f t="shared" si="87"/>
        <v>1</v>
      </c>
    </row>
    <row r="470" spans="1:9" ht="12.75">
      <c r="A470" s="11" t="s">
        <v>269</v>
      </c>
      <c r="B470" s="31" t="s">
        <v>399</v>
      </c>
      <c r="C470" s="8" t="s">
        <v>873</v>
      </c>
      <c r="D470" s="11" t="s">
        <v>749</v>
      </c>
      <c r="E470" s="11" t="s">
        <v>12</v>
      </c>
      <c r="F470" s="9">
        <f t="shared" si="97"/>
        <v>62000</v>
      </c>
      <c r="G470" s="9">
        <f t="shared" si="97"/>
        <v>73534.69</v>
      </c>
      <c r="H470" s="9">
        <f t="shared" si="97"/>
        <v>73534.69</v>
      </c>
      <c r="I470" s="158">
        <f t="shared" si="87"/>
        <v>1</v>
      </c>
    </row>
    <row r="471" spans="1:9" ht="12.75">
      <c r="A471" s="11" t="s">
        <v>270</v>
      </c>
      <c r="B471" s="31" t="s">
        <v>870</v>
      </c>
      <c r="C471" s="8" t="s">
        <v>873</v>
      </c>
      <c r="D471" s="11" t="s">
        <v>749</v>
      </c>
      <c r="E471" s="11" t="s">
        <v>871</v>
      </c>
      <c r="F471" s="9">
        <f>'№5 вед '!G194</f>
        <v>62000</v>
      </c>
      <c r="G471" s="9">
        <f>'№5 вед '!H194</f>
        <v>73534.69</v>
      </c>
      <c r="H471" s="9">
        <f>'№5 вед '!I194</f>
        <v>73534.69</v>
      </c>
      <c r="I471" s="158">
        <f t="shared" si="87"/>
        <v>1</v>
      </c>
    </row>
    <row r="472" spans="1:9" ht="171">
      <c r="A472" s="11" t="s">
        <v>271</v>
      </c>
      <c r="B472" s="10" t="s">
        <v>1433</v>
      </c>
      <c r="C472" s="8" t="s">
        <v>1432</v>
      </c>
      <c r="D472" s="8"/>
      <c r="E472" s="11"/>
      <c r="F472" s="9">
        <f>F477+F473</f>
        <v>0</v>
      </c>
      <c r="G472" s="9">
        <f>G477+G473</f>
        <v>5251720</v>
      </c>
      <c r="H472" s="9">
        <f>H477+H473</f>
        <v>4993720</v>
      </c>
      <c r="I472" s="158">
        <f t="shared" si="87"/>
        <v>0.9508732377202136</v>
      </c>
    </row>
    <row r="473" spans="1:9" ht="27" customHeight="1">
      <c r="A473" s="11" t="s">
        <v>272</v>
      </c>
      <c r="B473" s="10" t="s">
        <v>1804</v>
      </c>
      <c r="C473" s="8" t="s">
        <v>1432</v>
      </c>
      <c r="D473" s="8" t="s">
        <v>147</v>
      </c>
      <c r="E473" s="11"/>
      <c r="F473" s="9">
        <f aca="true" t="shared" si="98" ref="F473:H475">F474</f>
        <v>0</v>
      </c>
      <c r="G473" s="9">
        <f t="shared" si="98"/>
        <v>2641720</v>
      </c>
      <c r="H473" s="9">
        <f t="shared" si="98"/>
        <v>2512720</v>
      </c>
      <c r="I473" s="158">
        <f>H473/G473</f>
        <v>0.951168178308072</v>
      </c>
    </row>
    <row r="474" spans="1:9" ht="26.25">
      <c r="A474" s="11" t="s">
        <v>273</v>
      </c>
      <c r="B474" s="10" t="s">
        <v>410</v>
      </c>
      <c r="C474" s="8" t="s">
        <v>1432</v>
      </c>
      <c r="D474" s="8" t="s">
        <v>749</v>
      </c>
      <c r="E474" s="11"/>
      <c r="F474" s="9">
        <f t="shared" si="98"/>
        <v>0</v>
      </c>
      <c r="G474" s="9">
        <f t="shared" si="98"/>
        <v>2641720</v>
      </c>
      <c r="H474" s="9">
        <f t="shared" si="98"/>
        <v>2512720</v>
      </c>
      <c r="I474" s="158">
        <f>H474/G474</f>
        <v>0.951168178308072</v>
      </c>
    </row>
    <row r="475" spans="1:9" ht="12.75">
      <c r="A475" s="11" t="s">
        <v>274</v>
      </c>
      <c r="B475" s="31" t="s">
        <v>399</v>
      </c>
      <c r="C475" s="8" t="s">
        <v>1432</v>
      </c>
      <c r="D475" s="8" t="s">
        <v>749</v>
      </c>
      <c r="E475" s="11" t="s">
        <v>12</v>
      </c>
      <c r="F475" s="9">
        <f t="shared" si="98"/>
        <v>0</v>
      </c>
      <c r="G475" s="9">
        <f t="shared" si="98"/>
        <v>2641720</v>
      </c>
      <c r="H475" s="9">
        <f t="shared" si="98"/>
        <v>2512720</v>
      </c>
      <c r="I475" s="158">
        <f>H475/G475</f>
        <v>0.951168178308072</v>
      </c>
    </row>
    <row r="476" spans="1:9" ht="12.75">
      <c r="A476" s="11" t="s">
        <v>424</v>
      </c>
      <c r="B476" s="15" t="s">
        <v>600</v>
      </c>
      <c r="C476" s="8" t="s">
        <v>1432</v>
      </c>
      <c r="D476" s="8" t="s">
        <v>749</v>
      </c>
      <c r="E476" s="11" t="s">
        <v>614</v>
      </c>
      <c r="F476" s="9">
        <f>'№5 вед '!G203</f>
        <v>0</v>
      </c>
      <c r="G476" s="9">
        <f>'№5 вед '!H203</f>
        <v>2641720</v>
      </c>
      <c r="H476" s="9">
        <f>'№5 вед '!I203</f>
        <v>2512720</v>
      </c>
      <c r="I476" s="158">
        <f>H476/G476</f>
        <v>0.951168178308072</v>
      </c>
    </row>
    <row r="477" spans="1:9" ht="12.75">
      <c r="A477" s="11" t="s">
        <v>425</v>
      </c>
      <c r="B477" s="10" t="s">
        <v>382</v>
      </c>
      <c r="C477" s="8" t="s">
        <v>1432</v>
      </c>
      <c r="D477" s="8" t="s">
        <v>736</v>
      </c>
      <c r="E477" s="11"/>
      <c r="F477" s="9">
        <f aca="true" t="shared" si="99" ref="F477:H479">F478</f>
        <v>0</v>
      </c>
      <c r="G477" s="9">
        <f t="shared" si="99"/>
        <v>2610000</v>
      </c>
      <c r="H477" s="9">
        <f t="shared" si="99"/>
        <v>2481000</v>
      </c>
      <c r="I477" s="158">
        <f t="shared" si="87"/>
        <v>0.9505747126436782</v>
      </c>
    </row>
    <row r="478" spans="1:9" ht="12.75">
      <c r="A478" s="11" t="s">
        <v>275</v>
      </c>
      <c r="B478" s="10" t="s">
        <v>1398</v>
      </c>
      <c r="C478" s="8" t="s">
        <v>1432</v>
      </c>
      <c r="D478" s="8" t="s">
        <v>338</v>
      </c>
      <c r="E478" s="11"/>
      <c r="F478" s="9">
        <f t="shared" si="99"/>
        <v>0</v>
      </c>
      <c r="G478" s="9">
        <f t="shared" si="99"/>
        <v>2610000</v>
      </c>
      <c r="H478" s="9">
        <f t="shared" si="99"/>
        <v>2481000</v>
      </c>
      <c r="I478" s="158">
        <f t="shared" si="87"/>
        <v>0.9505747126436782</v>
      </c>
    </row>
    <row r="479" spans="1:9" ht="12.75">
      <c r="A479" s="11" t="s">
        <v>276</v>
      </c>
      <c r="B479" s="31" t="s">
        <v>399</v>
      </c>
      <c r="C479" s="8" t="s">
        <v>1432</v>
      </c>
      <c r="D479" s="8" t="s">
        <v>338</v>
      </c>
      <c r="E479" s="11" t="s">
        <v>12</v>
      </c>
      <c r="F479" s="9">
        <f t="shared" si="99"/>
        <v>0</v>
      </c>
      <c r="G479" s="9">
        <f t="shared" si="99"/>
        <v>2610000</v>
      </c>
      <c r="H479" s="9">
        <f t="shared" si="99"/>
        <v>2481000</v>
      </c>
      <c r="I479" s="158">
        <f t="shared" si="87"/>
        <v>0.9505747126436782</v>
      </c>
    </row>
    <row r="480" spans="1:9" ht="12.75">
      <c r="A480" s="11" t="s">
        <v>478</v>
      </c>
      <c r="B480" s="31" t="s">
        <v>600</v>
      </c>
      <c r="C480" s="8" t="s">
        <v>1432</v>
      </c>
      <c r="D480" s="8" t="s">
        <v>338</v>
      </c>
      <c r="E480" s="11" t="s">
        <v>614</v>
      </c>
      <c r="F480" s="9">
        <f>'№5 вед '!G577</f>
        <v>0</v>
      </c>
      <c r="G480" s="9">
        <f>'№5 вед '!H577</f>
        <v>2610000</v>
      </c>
      <c r="H480" s="9">
        <f>'№5 вед '!I577</f>
        <v>2481000</v>
      </c>
      <c r="I480" s="158">
        <f t="shared" si="87"/>
        <v>0.9505747126436782</v>
      </c>
    </row>
    <row r="481" spans="1:9" ht="92.25">
      <c r="A481" s="11" t="s">
        <v>479</v>
      </c>
      <c r="B481" s="71" t="s">
        <v>1772</v>
      </c>
      <c r="C481" s="8" t="s">
        <v>1769</v>
      </c>
      <c r="D481" s="11"/>
      <c r="E481" s="11"/>
      <c r="F481" s="9">
        <f aca="true" t="shared" si="100" ref="F481:H484">F482</f>
        <v>0</v>
      </c>
      <c r="G481" s="9">
        <f t="shared" si="100"/>
        <v>3044700</v>
      </c>
      <c r="H481" s="9">
        <f t="shared" si="100"/>
        <v>0</v>
      </c>
      <c r="I481" s="158">
        <f>H481/G481</f>
        <v>0</v>
      </c>
    </row>
    <row r="482" spans="1:9" ht="26.25">
      <c r="A482" s="11" t="s">
        <v>480</v>
      </c>
      <c r="B482" s="10" t="s">
        <v>901</v>
      </c>
      <c r="C482" s="8" t="s">
        <v>1769</v>
      </c>
      <c r="D482" s="11" t="s">
        <v>598</v>
      </c>
      <c r="E482" s="11"/>
      <c r="F482" s="9">
        <f t="shared" si="100"/>
        <v>0</v>
      </c>
      <c r="G482" s="9">
        <f t="shared" si="100"/>
        <v>3044700</v>
      </c>
      <c r="H482" s="9">
        <f t="shared" si="100"/>
        <v>0</v>
      </c>
      <c r="I482" s="158">
        <f>H482/G482</f>
        <v>0</v>
      </c>
    </row>
    <row r="483" spans="1:9" ht="12.75">
      <c r="A483" s="11" t="s">
        <v>481</v>
      </c>
      <c r="B483" s="154" t="s">
        <v>869</v>
      </c>
      <c r="C483" s="8" t="s">
        <v>1769</v>
      </c>
      <c r="D483" s="11" t="s">
        <v>599</v>
      </c>
      <c r="E483" s="11"/>
      <c r="F483" s="9">
        <f t="shared" si="100"/>
        <v>0</v>
      </c>
      <c r="G483" s="9">
        <f t="shared" si="100"/>
        <v>3044700</v>
      </c>
      <c r="H483" s="9">
        <f t="shared" si="100"/>
        <v>0</v>
      </c>
      <c r="I483" s="158">
        <f>H483/G483</f>
        <v>0</v>
      </c>
    </row>
    <row r="484" spans="1:9" ht="12.75">
      <c r="A484" s="11" t="s">
        <v>482</v>
      </c>
      <c r="B484" s="31" t="s">
        <v>399</v>
      </c>
      <c r="C484" s="8" t="s">
        <v>1769</v>
      </c>
      <c r="D484" s="11" t="s">
        <v>599</v>
      </c>
      <c r="E484" s="11" t="s">
        <v>12</v>
      </c>
      <c r="F484" s="9">
        <f t="shared" si="100"/>
        <v>0</v>
      </c>
      <c r="G484" s="9">
        <f t="shared" si="100"/>
        <v>3044700</v>
      </c>
      <c r="H484" s="9">
        <f t="shared" si="100"/>
        <v>0</v>
      </c>
      <c r="I484" s="158">
        <f>H484/G484</f>
        <v>0</v>
      </c>
    </row>
    <row r="485" spans="1:9" ht="12.75">
      <c r="A485" s="11" t="s">
        <v>277</v>
      </c>
      <c r="B485" s="31" t="s">
        <v>1434</v>
      </c>
      <c r="C485" s="8" t="s">
        <v>1769</v>
      </c>
      <c r="D485" s="11" t="s">
        <v>599</v>
      </c>
      <c r="E485" s="11" t="s">
        <v>1431</v>
      </c>
      <c r="F485" s="9">
        <f>'№5 вед '!G208</f>
        <v>0</v>
      </c>
      <c r="G485" s="9">
        <f>'№5 вед '!H208</f>
        <v>3044700</v>
      </c>
      <c r="H485" s="9">
        <f>'№5 вед '!I208</f>
        <v>0</v>
      </c>
      <c r="I485" s="158">
        <f>H485/G485</f>
        <v>0</v>
      </c>
    </row>
    <row r="486" spans="1:9" s="162" customFormat="1" ht="39">
      <c r="A486" s="11" t="s">
        <v>278</v>
      </c>
      <c r="B486" s="91" t="s">
        <v>1407</v>
      </c>
      <c r="C486" s="65" t="s">
        <v>1408</v>
      </c>
      <c r="D486" s="14"/>
      <c r="E486" s="14"/>
      <c r="F486" s="12">
        <f>F487+F492+F497</f>
        <v>0</v>
      </c>
      <c r="G486" s="12">
        <f>G487+G492+G497</f>
        <v>14066460</v>
      </c>
      <c r="H486" s="12">
        <f>H487+H492+H497</f>
        <v>14063227</v>
      </c>
      <c r="I486" s="159">
        <f t="shared" si="87"/>
        <v>0.9997701625000178</v>
      </c>
    </row>
    <row r="487" spans="1:9" ht="78.75">
      <c r="A487" s="11" t="s">
        <v>279</v>
      </c>
      <c r="B487" s="10" t="s">
        <v>1410</v>
      </c>
      <c r="C487" s="8" t="s">
        <v>1409</v>
      </c>
      <c r="D487" s="8"/>
      <c r="E487" s="11"/>
      <c r="F487" s="9">
        <f aca="true" t="shared" si="101" ref="F487:H490">F488</f>
        <v>0</v>
      </c>
      <c r="G487" s="9">
        <f t="shared" si="101"/>
        <v>3499960</v>
      </c>
      <c r="H487" s="9">
        <f t="shared" si="101"/>
        <v>3499960</v>
      </c>
      <c r="I487" s="158">
        <f t="shared" si="87"/>
        <v>1</v>
      </c>
    </row>
    <row r="488" spans="1:9" ht="12.75">
      <c r="A488" s="11" t="s">
        <v>280</v>
      </c>
      <c r="B488" s="10" t="s">
        <v>382</v>
      </c>
      <c r="C488" s="8" t="s">
        <v>1409</v>
      </c>
      <c r="D488" s="8" t="s">
        <v>736</v>
      </c>
      <c r="E488" s="11"/>
      <c r="F488" s="9">
        <f t="shared" si="101"/>
        <v>0</v>
      </c>
      <c r="G488" s="9">
        <f t="shared" si="101"/>
        <v>3499960</v>
      </c>
      <c r="H488" s="9">
        <f t="shared" si="101"/>
        <v>3499960</v>
      </c>
      <c r="I488" s="158">
        <f t="shared" si="87"/>
        <v>1</v>
      </c>
    </row>
    <row r="489" spans="1:9" ht="12.75">
      <c r="A489" s="11" t="s">
        <v>281</v>
      </c>
      <c r="B489" s="10" t="s">
        <v>1398</v>
      </c>
      <c r="C489" s="8" t="s">
        <v>1409</v>
      </c>
      <c r="D489" s="8" t="s">
        <v>338</v>
      </c>
      <c r="E489" s="11"/>
      <c r="F489" s="9">
        <f t="shared" si="101"/>
        <v>0</v>
      </c>
      <c r="G489" s="9">
        <f t="shared" si="101"/>
        <v>3499960</v>
      </c>
      <c r="H489" s="9">
        <f t="shared" si="101"/>
        <v>3499960</v>
      </c>
      <c r="I489" s="158">
        <f t="shared" si="87"/>
        <v>1</v>
      </c>
    </row>
    <row r="490" spans="1:9" ht="12.75">
      <c r="A490" s="11" t="s">
        <v>282</v>
      </c>
      <c r="B490" s="31" t="s">
        <v>399</v>
      </c>
      <c r="C490" s="8" t="s">
        <v>1409</v>
      </c>
      <c r="D490" s="8" t="s">
        <v>338</v>
      </c>
      <c r="E490" s="11" t="s">
        <v>12</v>
      </c>
      <c r="F490" s="9">
        <f t="shared" si="101"/>
        <v>0</v>
      </c>
      <c r="G490" s="9">
        <f t="shared" si="101"/>
        <v>3499960</v>
      </c>
      <c r="H490" s="9">
        <f t="shared" si="101"/>
        <v>3499960</v>
      </c>
      <c r="I490" s="158">
        <f t="shared" si="87"/>
        <v>1</v>
      </c>
    </row>
    <row r="491" spans="1:9" ht="12.75">
      <c r="A491" s="11" t="s">
        <v>283</v>
      </c>
      <c r="B491" s="31" t="s">
        <v>1405</v>
      </c>
      <c r="C491" s="8" t="s">
        <v>1409</v>
      </c>
      <c r="D491" s="8" t="s">
        <v>338</v>
      </c>
      <c r="E491" s="11" t="s">
        <v>1406</v>
      </c>
      <c r="F491" s="9">
        <f>'№5 вед '!G565</f>
        <v>0</v>
      </c>
      <c r="G491" s="9">
        <f>'№5 вед '!H565</f>
        <v>3499960</v>
      </c>
      <c r="H491" s="9">
        <f>'№5 вед '!I565</f>
        <v>3499960</v>
      </c>
      <c r="I491" s="158">
        <f t="shared" si="87"/>
        <v>1</v>
      </c>
    </row>
    <row r="492" spans="1:9" ht="132">
      <c r="A492" s="11" t="s">
        <v>284</v>
      </c>
      <c r="B492" s="10" t="s">
        <v>1794</v>
      </c>
      <c r="C492" s="8" t="s">
        <v>1792</v>
      </c>
      <c r="D492" s="8"/>
      <c r="E492" s="11"/>
      <c r="F492" s="9">
        <f aca="true" t="shared" si="102" ref="F492:H500">F493</f>
        <v>0</v>
      </c>
      <c r="G492" s="9">
        <f t="shared" si="102"/>
        <v>638500</v>
      </c>
      <c r="H492" s="9">
        <f t="shared" si="102"/>
        <v>635267</v>
      </c>
      <c r="I492" s="158">
        <f t="shared" si="87"/>
        <v>0.9949365700861393</v>
      </c>
    </row>
    <row r="493" spans="1:9" ht="12.75">
      <c r="A493" s="11" t="s">
        <v>285</v>
      </c>
      <c r="B493" s="10" t="s">
        <v>382</v>
      </c>
      <c r="C493" s="8" t="s">
        <v>1792</v>
      </c>
      <c r="D493" s="8" t="s">
        <v>736</v>
      </c>
      <c r="E493" s="11"/>
      <c r="F493" s="9">
        <f t="shared" si="102"/>
        <v>0</v>
      </c>
      <c r="G493" s="9">
        <f t="shared" si="102"/>
        <v>638500</v>
      </c>
      <c r="H493" s="9">
        <f t="shared" si="102"/>
        <v>635267</v>
      </c>
      <c r="I493" s="158">
        <f t="shared" si="87"/>
        <v>0.9949365700861393</v>
      </c>
    </row>
    <row r="494" spans="1:9" ht="12.75">
      <c r="A494" s="11" t="s">
        <v>426</v>
      </c>
      <c r="B494" s="10" t="s">
        <v>1398</v>
      </c>
      <c r="C494" s="8" t="s">
        <v>1792</v>
      </c>
      <c r="D494" s="8" t="s">
        <v>338</v>
      </c>
      <c r="E494" s="11"/>
      <c r="F494" s="9">
        <f t="shared" si="102"/>
        <v>0</v>
      </c>
      <c r="G494" s="9">
        <f t="shared" si="102"/>
        <v>638500</v>
      </c>
      <c r="H494" s="9">
        <f t="shared" si="102"/>
        <v>635267</v>
      </c>
      <c r="I494" s="158">
        <f t="shared" si="87"/>
        <v>0.9949365700861393</v>
      </c>
    </row>
    <row r="495" spans="1:9" ht="12.75">
      <c r="A495" s="11" t="s">
        <v>427</v>
      </c>
      <c r="B495" s="31" t="s">
        <v>399</v>
      </c>
      <c r="C495" s="8" t="s">
        <v>1792</v>
      </c>
      <c r="D495" s="8" t="s">
        <v>338</v>
      </c>
      <c r="E495" s="11" t="s">
        <v>12</v>
      </c>
      <c r="F495" s="9">
        <f t="shared" si="102"/>
        <v>0</v>
      </c>
      <c r="G495" s="9">
        <f t="shared" si="102"/>
        <v>638500</v>
      </c>
      <c r="H495" s="9">
        <f t="shared" si="102"/>
        <v>635267</v>
      </c>
      <c r="I495" s="158">
        <f aca="true" t="shared" si="103" ref="I495:I540">H495/G495</f>
        <v>0.9949365700861393</v>
      </c>
    </row>
    <row r="496" spans="1:9" ht="12.75">
      <c r="A496" s="11" t="s">
        <v>1111</v>
      </c>
      <c r="B496" s="31" t="s">
        <v>1405</v>
      </c>
      <c r="C496" s="8" t="s">
        <v>1792</v>
      </c>
      <c r="D496" s="8" t="s">
        <v>338</v>
      </c>
      <c r="E496" s="11" t="s">
        <v>1406</v>
      </c>
      <c r="F496" s="9">
        <f>'№5 вед '!G568</f>
        <v>0</v>
      </c>
      <c r="G496" s="9">
        <f>'№5 вед '!H568</f>
        <v>638500</v>
      </c>
      <c r="H496" s="9">
        <f>'№5 вед '!I568</f>
        <v>635267</v>
      </c>
      <c r="I496" s="158">
        <f t="shared" si="103"/>
        <v>0.9949365700861393</v>
      </c>
    </row>
    <row r="497" spans="1:9" ht="78.75">
      <c r="A497" s="11" t="s">
        <v>1112</v>
      </c>
      <c r="B497" s="10" t="s">
        <v>1795</v>
      </c>
      <c r="C497" s="8" t="s">
        <v>1793</v>
      </c>
      <c r="D497" s="8"/>
      <c r="E497" s="11"/>
      <c r="F497" s="9">
        <f t="shared" si="102"/>
        <v>0</v>
      </c>
      <c r="G497" s="9">
        <f t="shared" si="102"/>
        <v>9928000</v>
      </c>
      <c r="H497" s="9">
        <f t="shared" si="102"/>
        <v>9928000</v>
      </c>
      <c r="I497" s="158">
        <f t="shared" si="103"/>
        <v>1</v>
      </c>
    </row>
    <row r="498" spans="1:9" ht="12.75">
      <c r="A498" s="11" t="s">
        <v>1113</v>
      </c>
      <c r="B498" s="10" t="s">
        <v>382</v>
      </c>
      <c r="C498" s="8" t="s">
        <v>1793</v>
      </c>
      <c r="D498" s="8" t="s">
        <v>736</v>
      </c>
      <c r="E498" s="11"/>
      <c r="F498" s="9">
        <f t="shared" si="102"/>
        <v>0</v>
      </c>
      <c r="G498" s="9">
        <f t="shared" si="102"/>
        <v>9928000</v>
      </c>
      <c r="H498" s="9">
        <f t="shared" si="102"/>
        <v>9928000</v>
      </c>
      <c r="I498" s="158">
        <f t="shared" si="103"/>
        <v>1</v>
      </c>
    </row>
    <row r="499" spans="1:9" ht="12.75">
      <c r="A499" s="11" t="s">
        <v>1114</v>
      </c>
      <c r="B499" s="10" t="s">
        <v>1398</v>
      </c>
      <c r="C499" s="8" t="s">
        <v>1793</v>
      </c>
      <c r="D499" s="8" t="s">
        <v>338</v>
      </c>
      <c r="E499" s="11"/>
      <c r="F499" s="9">
        <f t="shared" si="102"/>
        <v>0</v>
      </c>
      <c r="G499" s="9">
        <f t="shared" si="102"/>
        <v>9928000</v>
      </c>
      <c r="H499" s="9">
        <f t="shared" si="102"/>
        <v>9928000</v>
      </c>
      <c r="I499" s="158">
        <f t="shared" si="103"/>
        <v>1</v>
      </c>
    </row>
    <row r="500" spans="1:9" ht="12.75">
      <c r="A500" s="11" t="s">
        <v>1115</v>
      </c>
      <c r="B500" s="31" t="s">
        <v>399</v>
      </c>
      <c r="C500" s="8" t="s">
        <v>1793</v>
      </c>
      <c r="D500" s="8" t="s">
        <v>338</v>
      </c>
      <c r="E500" s="11" t="s">
        <v>12</v>
      </c>
      <c r="F500" s="9">
        <f t="shared" si="102"/>
        <v>0</v>
      </c>
      <c r="G500" s="9">
        <f t="shared" si="102"/>
        <v>9928000</v>
      </c>
      <c r="H500" s="9">
        <f t="shared" si="102"/>
        <v>9928000</v>
      </c>
      <c r="I500" s="158">
        <f>H500/G500</f>
        <v>1</v>
      </c>
    </row>
    <row r="501" spans="1:9" ht="12.75">
      <c r="A501" s="11" t="s">
        <v>1116</v>
      </c>
      <c r="B501" s="31" t="s">
        <v>1405</v>
      </c>
      <c r="C501" s="8" t="s">
        <v>1793</v>
      </c>
      <c r="D501" s="8" t="s">
        <v>338</v>
      </c>
      <c r="E501" s="11" t="s">
        <v>1406</v>
      </c>
      <c r="F501" s="9">
        <f>'№5 вед '!G571</f>
        <v>0</v>
      </c>
      <c r="G501" s="9">
        <f>'№5 вед '!H571</f>
        <v>9928000</v>
      </c>
      <c r="H501" s="9">
        <f>'№5 вед '!I571</f>
        <v>9928000</v>
      </c>
      <c r="I501" s="158">
        <f>H501/G501</f>
        <v>1</v>
      </c>
    </row>
    <row r="502" spans="1:9" s="162" customFormat="1" ht="39">
      <c r="A502" s="11" t="s">
        <v>1117</v>
      </c>
      <c r="B502" s="32" t="s">
        <v>593</v>
      </c>
      <c r="C502" s="14" t="s">
        <v>75</v>
      </c>
      <c r="D502" s="14"/>
      <c r="E502" s="14"/>
      <c r="F502" s="12">
        <f>F503+F509+F528</f>
        <v>4378748</v>
      </c>
      <c r="G502" s="12">
        <f>G503+G509+G528</f>
        <v>5094860.21</v>
      </c>
      <c r="H502" s="12">
        <f>H503+H509+H528</f>
        <v>5087233.14</v>
      </c>
      <c r="I502" s="159">
        <f t="shared" si="103"/>
        <v>0.9985029873861838</v>
      </c>
    </row>
    <row r="503" spans="1:9" s="162" customFormat="1" ht="26.25">
      <c r="A503" s="11" t="s">
        <v>1118</v>
      </c>
      <c r="B503" s="32" t="s">
        <v>1132</v>
      </c>
      <c r="C503" s="14" t="s">
        <v>76</v>
      </c>
      <c r="D503" s="14"/>
      <c r="E503" s="14"/>
      <c r="F503" s="90">
        <f aca="true" t="shared" si="104" ref="F503:H507">F504</f>
        <v>25000</v>
      </c>
      <c r="G503" s="90">
        <f t="shared" si="104"/>
        <v>25000</v>
      </c>
      <c r="H503" s="90">
        <f t="shared" si="104"/>
        <v>25000</v>
      </c>
      <c r="I503" s="159">
        <f t="shared" si="103"/>
        <v>1</v>
      </c>
    </row>
    <row r="504" spans="1:9" ht="158.25">
      <c r="A504" s="11" t="s">
        <v>1119</v>
      </c>
      <c r="B504" s="7" t="s">
        <v>1133</v>
      </c>
      <c r="C504" s="11" t="s">
        <v>77</v>
      </c>
      <c r="D504" s="11"/>
      <c r="E504" s="11"/>
      <c r="F504" s="92">
        <f t="shared" si="104"/>
        <v>25000</v>
      </c>
      <c r="G504" s="92">
        <f t="shared" si="104"/>
        <v>25000</v>
      </c>
      <c r="H504" s="92">
        <f t="shared" si="104"/>
        <v>25000</v>
      </c>
      <c r="I504" s="158">
        <f t="shared" si="103"/>
        <v>1</v>
      </c>
    </row>
    <row r="505" spans="1:9" ht="26.25">
      <c r="A505" s="11" t="s">
        <v>1120</v>
      </c>
      <c r="B505" s="10" t="s">
        <v>1804</v>
      </c>
      <c r="C505" s="11" t="s">
        <v>77</v>
      </c>
      <c r="D505" s="11" t="s">
        <v>147</v>
      </c>
      <c r="E505" s="11"/>
      <c r="F505" s="92">
        <f t="shared" si="104"/>
        <v>25000</v>
      </c>
      <c r="G505" s="92">
        <f t="shared" si="104"/>
        <v>25000</v>
      </c>
      <c r="H505" s="92">
        <f t="shared" si="104"/>
        <v>25000</v>
      </c>
      <c r="I505" s="158">
        <f t="shared" si="103"/>
        <v>1</v>
      </c>
    </row>
    <row r="506" spans="1:9" ht="26.25">
      <c r="A506" s="11" t="s">
        <v>1121</v>
      </c>
      <c r="B506" s="10" t="s">
        <v>410</v>
      </c>
      <c r="C506" s="11" t="s">
        <v>77</v>
      </c>
      <c r="D506" s="11" t="s">
        <v>749</v>
      </c>
      <c r="E506" s="11"/>
      <c r="F506" s="92">
        <f t="shared" si="104"/>
        <v>25000</v>
      </c>
      <c r="G506" s="92">
        <f t="shared" si="104"/>
        <v>25000</v>
      </c>
      <c r="H506" s="92">
        <f t="shared" si="104"/>
        <v>25000</v>
      </c>
      <c r="I506" s="158">
        <f t="shared" si="103"/>
        <v>1</v>
      </c>
    </row>
    <row r="507" spans="1:9" ht="12.75">
      <c r="A507" s="11" t="s">
        <v>428</v>
      </c>
      <c r="B507" s="31" t="s">
        <v>746</v>
      </c>
      <c r="C507" s="11" t="s">
        <v>77</v>
      </c>
      <c r="D507" s="11" t="s">
        <v>749</v>
      </c>
      <c r="E507" s="11" t="s">
        <v>10</v>
      </c>
      <c r="F507" s="92">
        <f t="shared" si="104"/>
        <v>25000</v>
      </c>
      <c r="G507" s="92">
        <f t="shared" si="104"/>
        <v>25000</v>
      </c>
      <c r="H507" s="92">
        <f t="shared" si="104"/>
        <v>25000</v>
      </c>
      <c r="I507" s="158">
        <f t="shared" si="103"/>
        <v>1</v>
      </c>
    </row>
    <row r="508" spans="1:9" ht="12.75">
      <c r="A508" s="11" t="s">
        <v>429</v>
      </c>
      <c r="B508" s="7" t="s">
        <v>170</v>
      </c>
      <c r="C508" s="11" t="s">
        <v>77</v>
      </c>
      <c r="D508" s="11" t="s">
        <v>749</v>
      </c>
      <c r="E508" s="11" t="s">
        <v>636</v>
      </c>
      <c r="F508" s="9">
        <f>'№5 вед '!G105</f>
        <v>25000</v>
      </c>
      <c r="G508" s="9">
        <f>'№5 вед '!H105</f>
        <v>25000</v>
      </c>
      <c r="H508" s="9">
        <f>'№5 вед '!I105</f>
        <v>25000</v>
      </c>
      <c r="I508" s="158">
        <f t="shared" si="103"/>
        <v>1</v>
      </c>
    </row>
    <row r="509" spans="1:9" s="162" customFormat="1" ht="60" customHeight="1">
      <c r="A509" s="11" t="s">
        <v>430</v>
      </c>
      <c r="B509" s="32" t="s">
        <v>1134</v>
      </c>
      <c r="C509" s="14" t="s">
        <v>1061</v>
      </c>
      <c r="D509" s="14"/>
      <c r="E509" s="14"/>
      <c r="F509" s="90">
        <f>F510+F523</f>
        <v>3536048</v>
      </c>
      <c r="G509" s="90">
        <f>G510+G523</f>
        <v>4209123.21</v>
      </c>
      <c r="H509" s="90">
        <f>H510+H523</f>
        <v>4201496.14</v>
      </c>
      <c r="I509" s="159">
        <f t="shared" si="103"/>
        <v>0.9981879670374391</v>
      </c>
    </row>
    <row r="510" spans="1:9" ht="108.75" customHeight="1">
      <c r="A510" s="11" t="s">
        <v>431</v>
      </c>
      <c r="B510" s="10" t="s">
        <v>1135</v>
      </c>
      <c r="C510" s="11" t="s">
        <v>1062</v>
      </c>
      <c r="D510" s="11"/>
      <c r="E510" s="11"/>
      <c r="F510" s="92">
        <f>F511+F515+F519</f>
        <v>3479992</v>
      </c>
      <c r="G510" s="92">
        <f>G511+G515+G519</f>
        <v>4097011.1</v>
      </c>
      <c r="H510" s="92">
        <f>H511+H515+H519</f>
        <v>4089384.03</v>
      </c>
      <c r="I510" s="158">
        <f t="shared" si="103"/>
        <v>0.9981383819047988</v>
      </c>
    </row>
    <row r="511" spans="1:9" ht="52.5">
      <c r="A511" s="11" t="s">
        <v>736</v>
      </c>
      <c r="B511" s="10" t="s">
        <v>4</v>
      </c>
      <c r="C511" s="11" t="s">
        <v>1062</v>
      </c>
      <c r="D511" s="11" t="s">
        <v>355</v>
      </c>
      <c r="E511" s="11"/>
      <c r="F511" s="92">
        <f aca="true" t="shared" si="105" ref="F511:H513">F512</f>
        <v>3315548</v>
      </c>
      <c r="G511" s="92">
        <f t="shared" si="105"/>
        <v>3921517.21</v>
      </c>
      <c r="H511" s="92">
        <f t="shared" si="105"/>
        <v>3921517.21</v>
      </c>
      <c r="I511" s="158">
        <f t="shared" si="103"/>
        <v>1</v>
      </c>
    </row>
    <row r="512" spans="1:9" ht="12.75">
      <c r="A512" s="11" t="s">
        <v>432</v>
      </c>
      <c r="B512" s="10" t="s">
        <v>5</v>
      </c>
      <c r="C512" s="11" t="s">
        <v>1062</v>
      </c>
      <c r="D512" s="11" t="s">
        <v>364</v>
      </c>
      <c r="E512" s="11"/>
      <c r="F512" s="92">
        <f t="shared" si="105"/>
        <v>3315548</v>
      </c>
      <c r="G512" s="92">
        <f t="shared" si="105"/>
        <v>3921517.21</v>
      </c>
      <c r="H512" s="92">
        <f t="shared" si="105"/>
        <v>3921517.21</v>
      </c>
      <c r="I512" s="158">
        <f t="shared" si="103"/>
        <v>1</v>
      </c>
    </row>
    <row r="513" spans="1:9" ht="12.75">
      <c r="A513" s="11" t="s">
        <v>433</v>
      </c>
      <c r="B513" s="7" t="s">
        <v>662</v>
      </c>
      <c r="C513" s="11" t="s">
        <v>1062</v>
      </c>
      <c r="D513" s="11" t="s">
        <v>364</v>
      </c>
      <c r="E513" s="11" t="s">
        <v>345</v>
      </c>
      <c r="F513" s="92">
        <f t="shared" si="105"/>
        <v>3315548</v>
      </c>
      <c r="G513" s="92">
        <f t="shared" si="105"/>
        <v>3921517.21</v>
      </c>
      <c r="H513" s="92">
        <f t="shared" si="105"/>
        <v>3921517.21</v>
      </c>
      <c r="I513" s="158">
        <f t="shared" si="103"/>
        <v>1</v>
      </c>
    </row>
    <row r="514" spans="1:9" ht="26.25">
      <c r="A514" s="11" t="s">
        <v>434</v>
      </c>
      <c r="B514" s="7" t="s">
        <v>1765</v>
      </c>
      <c r="C514" s="11" t="s">
        <v>1062</v>
      </c>
      <c r="D514" s="11" t="s">
        <v>364</v>
      </c>
      <c r="E514" s="11" t="s">
        <v>1155</v>
      </c>
      <c r="F514" s="9">
        <f>'№5 вед '!G146</f>
        <v>3315548</v>
      </c>
      <c r="G514" s="9">
        <f>'№5 вед '!H146</f>
        <v>3921517.21</v>
      </c>
      <c r="H514" s="9">
        <f>'№5 вед '!I146</f>
        <v>3921517.21</v>
      </c>
      <c r="I514" s="158">
        <f t="shared" si="103"/>
        <v>1</v>
      </c>
    </row>
    <row r="515" spans="1:9" ht="26.25">
      <c r="A515" s="11" t="s">
        <v>435</v>
      </c>
      <c r="B515" s="10" t="s">
        <v>1804</v>
      </c>
      <c r="C515" s="11" t="s">
        <v>1062</v>
      </c>
      <c r="D515" s="11" t="s">
        <v>147</v>
      </c>
      <c r="E515" s="11"/>
      <c r="F515" s="92">
        <f aca="true" t="shared" si="106" ref="F515:H517">F516</f>
        <v>159944</v>
      </c>
      <c r="G515" s="92">
        <f t="shared" si="106"/>
        <v>174943.89</v>
      </c>
      <c r="H515" s="92">
        <f t="shared" si="106"/>
        <v>167316.82</v>
      </c>
      <c r="I515" s="158">
        <f t="shared" si="103"/>
        <v>0.9564027643377542</v>
      </c>
    </row>
    <row r="516" spans="1:9" ht="26.25">
      <c r="A516" s="11" t="s">
        <v>436</v>
      </c>
      <c r="B516" s="10" t="s">
        <v>410</v>
      </c>
      <c r="C516" s="11" t="s">
        <v>1062</v>
      </c>
      <c r="D516" s="11" t="s">
        <v>749</v>
      </c>
      <c r="E516" s="11"/>
      <c r="F516" s="92">
        <f t="shared" si="106"/>
        <v>159944</v>
      </c>
      <c r="G516" s="92">
        <f t="shared" si="106"/>
        <v>174943.89</v>
      </c>
      <c r="H516" s="92">
        <f t="shared" si="106"/>
        <v>167316.82</v>
      </c>
      <c r="I516" s="158">
        <f t="shared" si="103"/>
        <v>0.9564027643377542</v>
      </c>
    </row>
    <row r="517" spans="1:9" ht="12.75">
      <c r="A517" s="11" t="s">
        <v>437</v>
      </c>
      <c r="B517" s="7" t="s">
        <v>662</v>
      </c>
      <c r="C517" s="11" t="s">
        <v>1062</v>
      </c>
      <c r="D517" s="11" t="s">
        <v>749</v>
      </c>
      <c r="E517" s="11" t="s">
        <v>345</v>
      </c>
      <c r="F517" s="92">
        <f t="shared" si="106"/>
        <v>159944</v>
      </c>
      <c r="G517" s="92">
        <f t="shared" si="106"/>
        <v>174943.89</v>
      </c>
      <c r="H517" s="92">
        <f t="shared" si="106"/>
        <v>167316.82</v>
      </c>
      <c r="I517" s="158">
        <f t="shared" si="103"/>
        <v>0.9564027643377542</v>
      </c>
    </row>
    <row r="518" spans="1:9" ht="26.25">
      <c r="A518" s="11" t="s">
        <v>438</v>
      </c>
      <c r="B518" s="7" t="s">
        <v>1765</v>
      </c>
      <c r="C518" s="11" t="s">
        <v>1062</v>
      </c>
      <c r="D518" s="11" t="s">
        <v>749</v>
      </c>
      <c r="E518" s="11" t="s">
        <v>1155</v>
      </c>
      <c r="F518" s="9">
        <f>'№5 вед '!G148</f>
        <v>159944</v>
      </c>
      <c r="G518" s="9">
        <f>'№5 вед '!H148</f>
        <v>174943.89</v>
      </c>
      <c r="H518" s="9">
        <f>'№5 вед '!I148</f>
        <v>167316.82</v>
      </c>
      <c r="I518" s="158">
        <f t="shared" si="103"/>
        <v>0.9564027643377542</v>
      </c>
    </row>
    <row r="519" spans="1:9" ht="12.75">
      <c r="A519" s="11" t="s">
        <v>439</v>
      </c>
      <c r="B519" s="10" t="s">
        <v>33</v>
      </c>
      <c r="C519" s="11" t="s">
        <v>1062</v>
      </c>
      <c r="D519" s="11" t="s">
        <v>32</v>
      </c>
      <c r="E519" s="11"/>
      <c r="F519" s="92">
        <f aca="true" t="shared" si="107" ref="F519:H521">F520</f>
        <v>4500</v>
      </c>
      <c r="G519" s="92">
        <f t="shared" si="107"/>
        <v>550</v>
      </c>
      <c r="H519" s="92">
        <f t="shared" si="107"/>
        <v>550</v>
      </c>
      <c r="I519" s="158">
        <f t="shared" si="103"/>
        <v>1</v>
      </c>
    </row>
    <row r="520" spans="1:9" ht="12.75">
      <c r="A520" s="11" t="s">
        <v>440</v>
      </c>
      <c r="B520" s="10" t="s">
        <v>34</v>
      </c>
      <c r="C520" s="11" t="s">
        <v>1062</v>
      </c>
      <c r="D520" s="11" t="s">
        <v>31</v>
      </c>
      <c r="E520" s="11"/>
      <c r="F520" s="92">
        <f t="shared" si="107"/>
        <v>4500</v>
      </c>
      <c r="G520" s="92">
        <f t="shared" si="107"/>
        <v>550</v>
      </c>
      <c r="H520" s="92">
        <f t="shared" si="107"/>
        <v>550</v>
      </c>
      <c r="I520" s="158">
        <f t="shared" si="103"/>
        <v>1</v>
      </c>
    </row>
    <row r="521" spans="1:9" ht="12.75">
      <c r="A521" s="11" t="s">
        <v>483</v>
      </c>
      <c r="B521" s="7" t="s">
        <v>662</v>
      </c>
      <c r="C521" s="11" t="s">
        <v>1062</v>
      </c>
      <c r="D521" s="11" t="s">
        <v>31</v>
      </c>
      <c r="E521" s="11" t="s">
        <v>345</v>
      </c>
      <c r="F521" s="92">
        <f t="shared" si="107"/>
        <v>4500</v>
      </c>
      <c r="G521" s="92">
        <f t="shared" si="107"/>
        <v>550</v>
      </c>
      <c r="H521" s="92">
        <f t="shared" si="107"/>
        <v>550</v>
      </c>
      <c r="I521" s="158">
        <f t="shared" si="103"/>
        <v>1</v>
      </c>
    </row>
    <row r="522" spans="1:9" ht="26.25">
      <c r="A522" s="11" t="s">
        <v>441</v>
      </c>
      <c r="B522" s="7" t="s">
        <v>583</v>
      </c>
      <c r="C522" s="11" t="s">
        <v>1062</v>
      </c>
      <c r="D522" s="11" t="s">
        <v>31</v>
      </c>
      <c r="E522" s="11" t="s">
        <v>1155</v>
      </c>
      <c r="F522" s="9">
        <f>'№5 вед '!G150</f>
        <v>4500</v>
      </c>
      <c r="G522" s="9">
        <f>'№5 вед '!H150</f>
        <v>550</v>
      </c>
      <c r="H522" s="9">
        <f>'№5 вед '!I150</f>
        <v>550</v>
      </c>
      <c r="I522" s="158">
        <f t="shared" si="103"/>
        <v>1</v>
      </c>
    </row>
    <row r="523" spans="1:9" ht="105">
      <c r="A523" s="11" t="s">
        <v>442</v>
      </c>
      <c r="B523" s="10" t="s">
        <v>1233</v>
      </c>
      <c r="C523" s="11" t="s">
        <v>1234</v>
      </c>
      <c r="D523" s="11"/>
      <c r="E523" s="11"/>
      <c r="F523" s="92">
        <f>F524</f>
        <v>56056</v>
      </c>
      <c r="G523" s="92">
        <f>G524</f>
        <v>112112.11</v>
      </c>
      <c r="H523" s="92">
        <f>H524</f>
        <v>112112.11</v>
      </c>
      <c r="I523" s="158">
        <f>H523/G523</f>
        <v>1</v>
      </c>
    </row>
    <row r="524" spans="1:9" ht="26.25">
      <c r="A524" s="11" t="s">
        <v>443</v>
      </c>
      <c r="B524" s="10" t="s">
        <v>1804</v>
      </c>
      <c r="C524" s="11" t="s">
        <v>1234</v>
      </c>
      <c r="D524" s="11" t="s">
        <v>147</v>
      </c>
      <c r="E524" s="11"/>
      <c r="F524" s="92">
        <f aca="true" t="shared" si="108" ref="F524:H526">F525</f>
        <v>56056</v>
      </c>
      <c r="G524" s="92">
        <f t="shared" si="108"/>
        <v>112112.11</v>
      </c>
      <c r="H524" s="92">
        <f t="shared" si="108"/>
        <v>112112.11</v>
      </c>
      <c r="I524" s="158">
        <f>H524/G524</f>
        <v>1</v>
      </c>
    </row>
    <row r="525" spans="1:9" ht="26.25">
      <c r="A525" s="11" t="s">
        <v>444</v>
      </c>
      <c r="B525" s="10" t="s">
        <v>410</v>
      </c>
      <c r="C525" s="11" t="s">
        <v>1234</v>
      </c>
      <c r="D525" s="11" t="s">
        <v>749</v>
      </c>
      <c r="E525" s="11"/>
      <c r="F525" s="92">
        <f t="shared" si="108"/>
        <v>56056</v>
      </c>
      <c r="G525" s="92">
        <f t="shared" si="108"/>
        <v>112112.11</v>
      </c>
      <c r="H525" s="92">
        <f t="shared" si="108"/>
        <v>112112.11</v>
      </c>
      <c r="I525" s="158">
        <f>H525/G525</f>
        <v>1</v>
      </c>
    </row>
    <row r="526" spans="1:9" ht="16.5" customHeight="1">
      <c r="A526" s="11" t="s">
        <v>445</v>
      </c>
      <c r="B526" s="7" t="s">
        <v>662</v>
      </c>
      <c r="C526" s="11" t="s">
        <v>1234</v>
      </c>
      <c r="D526" s="11" t="s">
        <v>749</v>
      </c>
      <c r="E526" s="11" t="s">
        <v>345</v>
      </c>
      <c r="F526" s="92">
        <f t="shared" si="108"/>
        <v>56056</v>
      </c>
      <c r="G526" s="92">
        <f t="shared" si="108"/>
        <v>112112.11</v>
      </c>
      <c r="H526" s="92">
        <f t="shared" si="108"/>
        <v>112112.11</v>
      </c>
      <c r="I526" s="158">
        <f>H526/G526</f>
        <v>1</v>
      </c>
    </row>
    <row r="527" spans="1:9" ht="26.25">
      <c r="A527" s="11" t="s">
        <v>446</v>
      </c>
      <c r="B527" s="7" t="s">
        <v>1765</v>
      </c>
      <c r="C527" s="11" t="s">
        <v>1234</v>
      </c>
      <c r="D527" s="11" t="s">
        <v>749</v>
      </c>
      <c r="E527" s="11" t="s">
        <v>1155</v>
      </c>
      <c r="F527" s="9">
        <f>'№5 вед '!G143</f>
        <v>56056</v>
      </c>
      <c r="G527" s="9">
        <f>'№5 вед '!H143</f>
        <v>112112.11</v>
      </c>
      <c r="H527" s="9">
        <f>'№5 вед '!I143</f>
        <v>112112.11</v>
      </c>
      <c r="I527" s="158">
        <f>H527/G527</f>
        <v>1</v>
      </c>
    </row>
    <row r="528" spans="1:9" s="162" customFormat="1" ht="52.5">
      <c r="A528" s="11" t="s">
        <v>447</v>
      </c>
      <c r="B528" s="93" t="s">
        <v>1156</v>
      </c>
      <c r="C528" s="14" t="s">
        <v>1157</v>
      </c>
      <c r="D528" s="14"/>
      <c r="E528" s="14"/>
      <c r="F528" s="90">
        <f>F529</f>
        <v>817700</v>
      </c>
      <c r="G528" s="90">
        <f>G529</f>
        <v>860737</v>
      </c>
      <c r="H528" s="90">
        <f>H529</f>
        <v>860737</v>
      </c>
      <c r="I528" s="159">
        <f t="shared" si="103"/>
        <v>1</v>
      </c>
    </row>
    <row r="529" spans="1:9" ht="78.75">
      <c r="A529" s="11" t="s">
        <v>448</v>
      </c>
      <c r="B529" s="7" t="s">
        <v>1400</v>
      </c>
      <c r="C529" s="8" t="s">
        <v>1244</v>
      </c>
      <c r="D529" s="11"/>
      <c r="E529" s="11"/>
      <c r="F529" s="92">
        <f aca="true" t="shared" si="109" ref="F529:H532">F530</f>
        <v>817700</v>
      </c>
      <c r="G529" s="92">
        <f t="shared" si="109"/>
        <v>860737</v>
      </c>
      <c r="H529" s="92">
        <f t="shared" si="109"/>
        <v>860737</v>
      </c>
      <c r="I529" s="158">
        <f t="shared" si="103"/>
        <v>1</v>
      </c>
    </row>
    <row r="530" spans="1:9" ht="12.75">
      <c r="A530" s="11" t="s">
        <v>449</v>
      </c>
      <c r="B530" s="10" t="s">
        <v>382</v>
      </c>
      <c r="C530" s="8" t="s">
        <v>1244</v>
      </c>
      <c r="D530" s="11" t="s">
        <v>736</v>
      </c>
      <c r="E530" s="11"/>
      <c r="F530" s="92">
        <f>F531</f>
        <v>817700</v>
      </c>
      <c r="G530" s="92">
        <f t="shared" si="109"/>
        <v>860737</v>
      </c>
      <c r="H530" s="92">
        <f t="shared" si="109"/>
        <v>860737</v>
      </c>
      <c r="I530" s="158">
        <f t="shared" si="103"/>
        <v>1</v>
      </c>
    </row>
    <row r="531" spans="1:9" ht="12.75">
      <c r="A531" s="11" t="s">
        <v>338</v>
      </c>
      <c r="B531" s="10" t="s">
        <v>1398</v>
      </c>
      <c r="C531" s="8" t="s">
        <v>1244</v>
      </c>
      <c r="D531" s="11" t="s">
        <v>338</v>
      </c>
      <c r="E531" s="11"/>
      <c r="F531" s="92">
        <f t="shared" si="109"/>
        <v>817700</v>
      </c>
      <c r="G531" s="92">
        <f t="shared" si="109"/>
        <v>860737</v>
      </c>
      <c r="H531" s="92">
        <f t="shared" si="109"/>
        <v>860737</v>
      </c>
      <c r="I531" s="158">
        <f t="shared" si="103"/>
        <v>1</v>
      </c>
    </row>
    <row r="532" spans="1:9" ht="12.75">
      <c r="A532" s="11" t="s">
        <v>339</v>
      </c>
      <c r="B532" s="31" t="s">
        <v>662</v>
      </c>
      <c r="C532" s="8" t="s">
        <v>1244</v>
      </c>
      <c r="D532" s="11" t="s">
        <v>338</v>
      </c>
      <c r="E532" s="11" t="s">
        <v>345</v>
      </c>
      <c r="F532" s="92">
        <f t="shared" si="109"/>
        <v>817700</v>
      </c>
      <c r="G532" s="92">
        <f t="shared" si="109"/>
        <v>860737</v>
      </c>
      <c r="H532" s="92">
        <f t="shared" si="109"/>
        <v>860737</v>
      </c>
      <c r="I532" s="158">
        <f t="shared" si="103"/>
        <v>1</v>
      </c>
    </row>
    <row r="533" spans="1:9" ht="26.25">
      <c r="A533" s="11" t="s">
        <v>340</v>
      </c>
      <c r="B533" s="7" t="s">
        <v>1765</v>
      </c>
      <c r="C533" s="8" t="s">
        <v>1244</v>
      </c>
      <c r="D533" s="11" t="s">
        <v>338</v>
      </c>
      <c r="E533" s="11" t="s">
        <v>1155</v>
      </c>
      <c r="F533" s="9">
        <f>'№5 вед '!G538</f>
        <v>817700</v>
      </c>
      <c r="G533" s="9">
        <f>'№5 вед '!H538</f>
        <v>860737</v>
      </c>
      <c r="H533" s="9">
        <f>'№5 вед '!I538</f>
        <v>860737</v>
      </c>
      <c r="I533" s="158">
        <f t="shared" si="103"/>
        <v>1</v>
      </c>
    </row>
    <row r="534" spans="1:9" s="162" customFormat="1" ht="39">
      <c r="A534" s="11" t="s">
        <v>341</v>
      </c>
      <c r="B534" s="91" t="s">
        <v>144</v>
      </c>
      <c r="C534" s="14" t="s">
        <v>88</v>
      </c>
      <c r="D534" s="14"/>
      <c r="E534" s="14"/>
      <c r="F534" s="90">
        <f>F535</f>
        <v>200000</v>
      </c>
      <c r="G534" s="90">
        <f>G535</f>
        <v>200000</v>
      </c>
      <c r="H534" s="90">
        <f>H535</f>
        <v>200000</v>
      </c>
      <c r="I534" s="159">
        <f t="shared" si="103"/>
        <v>1</v>
      </c>
    </row>
    <row r="535" spans="1:9" s="162" customFormat="1" ht="39">
      <c r="A535" s="11" t="s">
        <v>342</v>
      </c>
      <c r="B535" s="91" t="s">
        <v>584</v>
      </c>
      <c r="C535" s="14" t="s">
        <v>89</v>
      </c>
      <c r="D535" s="14"/>
      <c r="E535" s="14"/>
      <c r="F535" s="12">
        <f>F536+F541</f>
        <v>200000</v>
      </c>
      <c r="G535" s="12">
        <f>G536+G541</f>
        <v>200000</v>
      </c>
      <c r="H535" s="12">
        <f>H536+H541</f>
        <v>200000</v>
      </c>
      <c r="I535" s="159">
        <f t="shared" si="103"/>
        <v>1</v>
      </c>
    </row>
    <row r="536" spans="1:9" ht="105">
      <c r="A536" s="11" t="s">
        <v>343</v>
      </c>
      <c r="B536" s="10" t="s">
        <v>1767</v>
      </c>
      <c r="C536" s="8" t="s">
        <v>90</v>
      </c>
      <c r="D536" s="11"/>
      <c r="E536" s="11"/>
      <c r="F536" s="92">
        <f aca="true" t="shared" si="110" ref="F536:H539">F537</f>
        <v>0</v>
      </c>
      <c r="G536" s="92">
        <f t="shared" si="110"/>
        <v>200000</v>
      </c>
      <c r="H536" s="92">
        <f t="shared" si="110"/>
        <v>200000</v>
      </c>
      <c r="I536" s="158">
        <f t="shared" si="103"/>
        <v>1</v>
      </c>
    </row>
    <row r="537" spans="1:9" ht="12.75">
      <c r="A537" s="11" t="s">
        <v>462</v>
      </c>
      <c r="B537" s="10" t="s">
        <v>33</v>
      </c>
      <c r="C537" s="8" t="s">
        <v>90</v>
      </c>
      <c r="D537" s="11" t="s">
        <v>32</v>
      </c>
      <c r="E537" s="11"/>
      <c r="F537" s="92">
        <f t="shared" si="110"/>
        <v>0</v>
      </c>
      <c r="G537" s="92">
        <f t="shared" si="110"/>
        <v>200000</v>
      </c>
      <c r="H537" s="92">
        <f t="shared" si="110"/>
        <v>200000</v>
      </c>
      <c r="I537" s="158">
        <f t="shared" si="103"/>
        <v>1</v>
      </c>
    </row>
    <row r="538" spans="1:9" ht="39">
      <c r="A538" s="11" t="s">
        <v>463</v>
      </c>
      <c r="B538" s="154" t="s">
        <v>988</v>
      </c>
      <c r="C538" s="8" t="s">
        <v>90</v>
      </c>
      <c r="D538" s="11" t="s">
        <v>723</v>
      </c>
      <c r="E538" s="11"/>
      <c r="F538" s="92">
        <f t="shared" si="110"/>
        <v>0</v>
      </c>
      <c r="G538" s="92">
        <f t="shared" si="110"/>
        <v>200000</v>
      </c>
      <c r="H538" s="92">
        <f t="shared" si="110"/>
        <v>200000</v>
      </c>
      <c r="I538" s="158">
        <f t="shared" si="103"/>
        <v>1</v>
      </c>
    </row>
    <row r="539" spans="1:9" ht="12.75">
      <c r="A539" s="11" t="s">
        <v>464</v>
      </c>
      <c r="B539" s="31" t="s">
        <v>515</v>
      </c>
      <c r="C539" s="8" t="s">
        <v>90</v>
      </c>
      <c r="D539" s="11" t="s">
        <v>723</v>
      </c>
      <c r="E539" s="11" t="s">
        <v>11</v>
      </c>
      <c r="F539" s="92">
        <f t="shared" si="110"/>
        <v>0</v>
      </c>
      <c r="G539" s="92">
        <f t="shared" si="110"/>
        <v>200000</v>
      </c>
      <c r="H539" s="92">
        <f t="shared" si="110"/>
        <v>200000</v>
      </c>
      <c r="I539" s="158">
        <f t="shared" si="103"/>
        <v>1</v>
      </c>
    </row>
    <row r="540" spans="1:9" ht="12.75">
      <c r="A540" s="11" t="s">
        <v>465</v>
      </c>
      <c r="B540" s="74" t="s">
        <v>628</v>
      </c>
      <c r="C540" s="8" t="s">
        <v>90</v>
      </c>
      <c r="D540" s="11" t="s">
        <v>723</v>
      </c>
      <c r="E540" s="11" t="s">
        <v>302</v>
      </c>
      <c r="F540" s="9">
        <f>'№5 вед '!G184</f>
        <v>0</v>
      </c>
      <c r="G540" s="9">
        <f>'№5 вед '!H184</f>
        <v>200000</v>
      </c>
      <c r="H540" s="9">
        <f>'№5 вед '!I184</f>
        <v>200000</v>
      </c>
      <c r="I540" s="158">
        <f t="shared" si="103"/>
        <v>1</v>
      </c>
    </row>
    <row r="541" spans="1:9" ht="78.75">
      <c r="A541" s="11" t="s">
        <v>675</v>
      </c>
      <c r="B541" s="71" t="s">
        <v>1768</v>
      </c>
      <c r="C541" s="8" t="s">
        <v>1063</v>
      </c>
      <c r="D541" s="11"/>
      <c r="E541" s="11"/>
      <c r="F541" s="92">
        <f aca="true" t="shared" si="111" ref="F541:H544">F542</f>
        <v>200000</v>
      </c>
      <c r="G541" s="92">
        <f t="shared" si="111"/>
        <v>0</v>
      </c>
      <c r="H541" s="92">
        <f t="shared" si="111"/>
        <v>0</v>
      </c>
      <c r="I541" s="158"/>
    </row>
    <row r="542" spans="1:9" ht="12.75">
      <c r="A542" s="11" t="s">
        <v>466</v>
      </c>
      <c r="B542" s="10" t="s">
        <v>33</v>
      </c>
      <c r="C542" s="8" t="s">
        <v>1063</v>
      </c>
      <c r="D542" s="11" t="s">
        <v>32</v>
      </c>
      <c r="E542" s="11"/>
      <c r="F542" s="92">
        <f t="shared" si="111"/>
        <v>200000</v>
      </c>
      <c r="G542" s="92">
        <f t="shared" si="111"/>
        <v>0</v>
      </c>
      <c r="H542" s="92">
        <f t="shared" si="111"/>
        <v>0</v>
      </c>
      <c r="I542" s="158"/>
    </row>
    <row r="543" spans="1:9" ht="39">
      <c r="A543" s="11" t="s">
        <v>467</v>
      </c>
      <c r="B543" s="154" t="s">
        <v>988</v>
      </c>
      <c r="C543" s="8" t="s">
        <v>1063</v>
      </c>
      <c r="D543" s="11" t="s">
        <v>723</v>
      </c>
      <c r="E543" s="11"/>
      <c r="F543" s="92">
        <f t="shared" si="111"/>
        <v>200000</v>
      </c>
      <c r="G543" s="92">
        <f t="shared" si="111"/>
        <v>0</v>
      </c>
      <c r="H543" s="92">
        <f t="shared" si="111"/>
        <v>0</v>
      </c>
      <c r="I543" s="158"/>
    </row>
    <row r="544" spans="1:9" ht="12.75">
      <c r="A544" s="11" t="s">
        <v>468</v>
      </c>
      <c r="B544" s="31" t="s">
        <v>515</v>
      </c>
      <c r="C544" s="8" t="s">
        <v>1063</v>
      </c>
      <c r="D544" s="11" t="s">
        <v>723</v>
      </c>
      <c r="E544" s="11" t="s">
        <v>11</v>
      </c>
      <c r="F544" s="92">
        <f t="shared" si="111"/>
        <v>200000</v>
      </c>
      <c r="G544" s="92">
        <f t="shared" si="111"/>
        <v>0</v>
      </c>
      <c r="H544" s="92">
        <f t="shared" si="111"/>
        <v>0</v>
      </c>
      <c r="I544" s="158"/>
    </row>
    <row r="545" spans="1:9" ht="12.75">
      <c r="A545" s="11" t="s">
        <v>469</v>
      </c>
      <c r="B545" s="74" t="s">
        <v>628</v>
      </c>
      <c r="C545" s="8" t="s">
        <v>1063</v>
      </c>
      <c r="D545" s="11" t="s">
        <v>723</v>
      </c>
      <c r="E545" s="11" t="s">
        <v>302</v>
      </c>
      <c r="F545" s="9">
        <f>'№5 вед '!G187</f>
        <v>200000</v>
      </c>
      <c r="G545" s="9">
        <f>'№5 вед '!H187</f>
        <v>0</v>
      </c>
      <c r="H545" s="9">
        <f>'№5 вед '!I187</f>
        <v>0</v>
      </c>
      <c r="I545" s="158"/>
    </row>
    <row r="546" spans="1:9" s="162" customFormat="1" ht="26.25">
      <c r="A546" s="11" t="s">
        <v>470</v>
      </c>
      <c r="B546" s="77" t="s">
        <v>48</v>
      </c>
      <c r="C546" s="14" t="s">
        <v>83</v>
      </c>
      <c r="D546" s="14"/>
      <c r="E546" s="14"/>
      <c r="F546" s="90">
        <f>F563+F579+F547</f>
        <v>28953500</v>
      </c>
      <c r="G546" s="90">
        <f>G563+G579+G547</f>
        <v>34039086.46000001</v>
      </c>
      <c r="H546" s="90">
        <f>H563+H579+H547</f>
        <v>34039086.46000001</v>
      </c>
      <c r="I546" s="159">
        <f aca="true" t="shared" si="112" ref="I546:I582">H546/G546</f>
        <v>1</v>
      </c>
    </row>
    <row r="547" spans="1:9" s="162" customFormat="1" ht="12.75">
      <c r="A547" s="11" t="s">
        <v>471</v>
      </c>
      <c r="B547" s="32" t="s">
        <v>1162</v>
      </c>
      <c r="C547" s="14" t="s">
        <v>1161</v>
      </c>
      <c r="D547" s="14"/>
      <c r="E547" s="14"/>
      <c r="F547" s="90">
        <f>F558+F548+F553</f>
        <v>8521200</v>
      </c>
      <c r="G547" s="90">
        <f>G558+G548+G553</f>
        <v>13516100</v>
      </c>
      <c r="H547" s="90">
        <f>H558+H548+H553</f>
        <v>13516100</v>
      </c>
      <c r="I547" s="159">
        <f t="shared" si="112"/>
        <v>1</v>
      </c>
    </row>
    <row r="548" spans="1:9" ht="92.25">
      <c r="A548" s="11" t="s">
        <v>472</v>
      </c>
      <c r="B548" s="71" t="s">
        <v>1800</v>
      </c>
      <c r="C548" s="8" t="s">
        <v>1799</v>
      </c>
      <c r="D548" s="8"/>
      <c r="E548" s="11"/>
      <c r="F548" s="92">
        <f aca="true" t="shared" si="113" ref="F548:H551">F549</f>
        <v>0</v>
      </c>
      <c r="G548" s="92">
        <f t="shared" si="113"/>
        <v>4994900</v>
      </c>
      <c r="H548" s="92">
        <f t="shared" si="113"/>
        <v>4994900</v>
      </c>
      <c r="I548" s="158">
        <f t="shared" si="112"/>
        <v>1</v>
      </c>
    </row>
    <row r="549" spans="1:9" ht="12.75">
      <c r="A549" s="11" t="s">
        <v>473</v>
      </c>
      <c r="B549" s="10" t="s">
        <v>382</v>
      </c>
      <c r="C549" s="8" t="s">
        <v>1799</v>
      </c>
      <c r="D549" s="8" t="s">
        <v>736</v>
      </c>
      <c r="E549" s="11"/>
      <c r="F549" s="92">
        <f t="shared" si="113"/>
        <v>0</v>
      </c>
      <c r="G549" s="92">
        <f t="shared" si="113"/>
        <v>4994900</v>
      </c>
      <c r="H549" s="92">
        <f t="shared" si="113"/>
        <v>4994900</v>
      </c>
      <c r="I549" s="158">
        <f t="shared" si="112"/>
        <v>1</v>
      </c>
    </row>
    <row r="550" spans="1:9" ht="12.75">
      <c r="A550" s="11" t="s">
        <v>474</v>
      </c>
      <c r="B550" s="10" t="s">
        <v>1398</v>
      </c>
      <c r="C550" s="8" t="s">
        <v>1799</v>
      </c>
      <c r="D550" s="8" t="s">
        <v>338</v>
      </c>
      <c r="E550" s="11"/>
      <c r="F550" s="92">
        <f t="shared" si="113"/>
        <v>0</v>
      </c>
      <c r="G550" s="92">
        <f t="shared" si="113"/>
        <v>4994900</v>
      </c>
      <c r="H550" s="92">
        <f t="shared" si="113"/>
        <v>4994900</v>
      </c>
      <c r="I550" s="158">
        <f t="shared" si="112"/>
        <v>1</v>
      </c>
    </row>
    <row r="551" spans="1:9" ht="12.75">
      <c r="A551" s="11" t="s">
        <v>679</v>
      </c>
      <c r="B551" s="31" t="s">
        <v>515</v>
      </c>
      <c r="C551" s="8" t="s">
        <v>1799</v>
      </c>
      <c r="D551" s="8" t="s">
        <v>338</v>
      </c>
      <c r="E551" s="11" t="s">
        <v>11</v>
      </c>
      <c r="F551" s="92">
        <f t="shared" si="113"/>
        <v>0</v>
      </c>
      <c r="G551" s="92">
        <f t="shared" si="113"/>
        <v>4994900</v>
      </c>
      <c r="H551" s="92">
        <f t="shared" si="113"/>
        <v>4994900</v>
      </c>
      <c r="I551" s="158">
        <f t="shared" si="112"/>
        <v>1</v>
      </c>
    </row>
    <row r="552" spans="1:9" ht="12.75">
      <c r="A552" s="11" t="s">
        <v>475</v>
      </c>
      <c r="B552" s="31" t="s">
        <v>1158</v>
      </c>
      <c r="C552" s="8" t="s">
        <v>1799</v>
      </c>
      <c r="D552" s="8" t="s">
        <v>338</v>
      </c>
      <c r="E552" s="11" t="s">
        <v>1159</v>
      </c>
      <c r="F552" s="9">
        <f>'№5 вед '!G545</f>
        <v>0</v>
      </c>
      <c r="G552" s="9">
        <f>'№5 вед '!H545</f>
        <v>4994900</v>
      </c>
      <c r="H552" s="9">
        <f>'№5 вед '!I545</f>
        <v>4994900</v>
      </c>
      <c r="I552" s="158">
        <f t="shared" si="112"/>
        <v>1</v>
      </c>
    </row>
    <row r="553" spans="1:9" ht="79.5" customHeight="1">
      <c r="A553" s="11" t="s">
        <v>476</v>
      </c>
      <c r="B553" s="71" t="s">
        <v>1399</v>
      </c>
      <c r="C553" s="8" t="s">
        <v>1397</v>
      </c>
      <c r="D553" s="8"/>
      <c r="E553" s="11"/>
      <c r="F553" s="9">
        <f aca="true" t="shared" si="114" ref="F553:H556">F554</f>
        <v>2312000</v>
      </c>
      <c r="G553" s="9">
        <f t="shared" si="114"/>
        <v>2312000</v>
      </c>
      <c r="H553" s="9">
        <f t="shared" si="114"/>
        <v>2312000</v>
      </c>
      <c r="I553" s="158">
        <f t="shared" si="112"/>
        <v>1</v>
      </c>
    </row>
    <row r="554" spans="1:9" ht="12.75">
      <c r="A554" s="11" t="s">
        <v>477</v>
      </c>
      <c r="B554" s="10" t="s">
        <v>382</v>
      </c>
      <c r="C554" s="8" t="s">
        <v>1397</v>
      </c>
      <c r="D554" s="8" t="s">
        <v>736</v>
      </c>
      <c r="E554" s="11"/>
      <c r="F554" s="9">
        <f t="shared" si="114"/>
        <v>2312000</v>
      </c>
      <c r="G554" s="9">
        <f t="shared" si="114"/>
        <v>2312000</v>
      </c>
      <c r="H554" s="9">
        <f t="shared" si="114"/>
        <v>2312000</v>
      </c>
      <c r="I554" s="158">
        <f t="shared" si="112"/>
        <v>1</v>
      </c>
    </row>
    <row r="555" spans="1:9" ht="12.75">
      <c r="A555" s="11" t="s">
        <v>499</v>
      </c>
      <c r="B555" s="10" t="s">
        <v>1398</v>
      </c>
      <c r="C555" s="8" t="s">
        <v>1397</v>
      </c>
      <c r="D555" s="8" t="s">
        <v>338</v>
      </c>
      <c r="E555" s="11"/>
      <c r="F555" s="9">
        <f t="shared" si="114"/>
        <v>2312000</v>
      </c>
      <c r="G555" s="9">
        <f t="shared" si="114"/>
        <v>2312000</v>
      </c>
      <c r="H555" s="9">
        <f t="shared" si="114"/>
        <v>2312000</v>
      </c>
      <c r="I555" s="158">
        <f t="shared" si="112"/>
        <v>1</v>
      </c>
    </row>
    <row r="556" spans="1:9" ht="12.75">
      <c r="A556" s="11" t="s">
        <v>500</v>
      </c>
      <c r="B556" s="31" t="s">
        <v>515</v>
      </c>
      <c r="C556" s="8" t="s">
        <v>1397</v>
      </c>
      <c r="D556" s="8" t="s">
        <v>338</v>
      </c>
      <c r="E556" s="11" t="s">
        <v>11</v>
      </c>
      <c r="F556" s="9">
        <f t="shared" si="114"/>
        <v>2312000</v>
      </c>
      <c r="G556" s="9">
        <f t="shared" si="114"/>
        <v>2312000</v>
      </c>
      <c r="H556" s="9">
        <f t="shared" si="114"/>
        <v>2312000</v>
      </c>
      <c r="I556" s="158">
        <f t="shared" si="112"/>
        <v>1</v>
      </c>
    </row>
    <row r="557" spans="1:9" ht="12.75">
      <c r="A557" s="11" t="s">
        <v>501</v>
      </c>
      <c r="B557" s="31" t="s">
        <v>1158</v>
      </c>
      <c r="C557" s="8" t="s">
        <v>1397</v>
      </c>
      <c r="D557" s="8" t="s">
        <v>338</v>
      </c>
      <c r="E557" s="11" t="s">
        <v>1159</v>
      </c>
      <c r="F557" s="9">
        <f>'№5 вед '!G548</f>
        <v>2312000</v>
      </c>
      <c r="G557" s="9">
        <f>'№5 вед '!H548</f>
        <v>2312000</v>
      </c>
      <c r="H557" s="9">
        <f>'№5 вед '!I548</f>
        <v>2312000</v>
      </c>
      <c r="I557" s="158">
        <f t="shared" si="112"/>
        <v>1</v>
      </c>
    </row>
    <row r="558" spans="1:9" ht="78.75">
      <c r="A558" s="11" t="s">
        <v>502</v>
      </c>
      <c r="B558" s="7" t="s">
        <v>1401</v>
      </c>
      <c r="C558" s="8" t="s">
        <v>1225</v>
      </c>
      <c r="D558" s="11"/>
      <c r="E558" s="11"/>
      <c r="F558" s="92">
        <f aca="true" t="shared" si="115" ref="F558:H561">F559</f>
        <v>6209200</v>
      </c>
      <c r="G558" s="92">
        <f t="shared" si="115"/>
        <v>6209200</v>
      </c>
      <c r="H558" s="92">
        <f t="shared" si="115"/>
        <v>6209200</v>
      </c>
      <c r="I558" s="158">
        <f t="shared" si="112"/>
        <v>1</v>
      </c>
    </row>
    <row r="559" spans="1:9" ht="12.75">
      <c r="A559" s="11" t="s">
        <v>503</v>
      </c>
      <c r="B559" s="10" t="s">
        <v>382</v>
      </c>
      <c r="C559" s="8" t="s">
        <v>1225</v>
      </c>
      <c r="D559" s="11" t="s">
        <v>736</v>
      </c>
      <c r="E559" s="11"/>
      <c r="F559" s="92">
        <f>F560</f>
        <v>6209200</v>
      </c>
      <c r="G559" s="92">
        <f t="shared" si="115"/>
        <v>6209200</v>
      </c>
      <c r="H559" s="92">
        <f t="shared" si="115"/>
        <v>6209200</v>
      </c>
      <c r="I559" s="158">
        <f t="shared" si="112"/>
        <v>1</v>
      </c>
    </row>
    <row r="560" spans="1:9" ht="12.75">
      <c r="A560" s="11" t="s">
        <v>504</v>
      </c>
      <c r="B560" s="10" t="s">
        <v>1398</v>
      </c>
      <c r="C560" s="8" t="s">
        <v>1225</v>
      </c>
      <c r="D560" s="11" t="s">
        <v>338</v>
      </c>
      <c r="E560" s="11"/>
      <c r="F560" s="92">
        <f t="shared" si="115"/>
        <v>6209200</v>
      </c>
      <c r="G560" s="92">
        <f t="shared" si="115"/>
        <v>6209200</v>
      </c>
      <c r="H560" s="92">
        <f t="shared" si="115"/>
        <v>6209200</v>
      </c>
      <c r="I560" s="158">
        <f t="shared" si="112"/>
        <v>1</v>
      </c>
    </row>
    <row r="561" spans="1:9" ht="12.75">
      <c r="A561" s="11" t="s">
        <v>505</v>
      </c>
      <c r="B561" s="31" t="s">
        <v>515</v>
      </c>
      <c r="C561" s="8" t="s">
        <v>1225</v>
      </c>
      <c r="D561" s="11" t="s">
        <v>338</v>
      </c>
      <c r="E561" s="11" t="s">
        <v>11</v>
      </c>
      <c r="F561" s="92">
        <f t="shared" si="115"/>
        <v>6209200</v>
      </c>
      <c r="G561" s="92">
        <f t="shared" si="115"/>
        <v>6209200</v>
      </c>
      <c r="H561" s="92">
        <f t="shared" si="115"/>
        <v>6209200</v>
      </c>
      <c r="I561" s="158">
        <f t="shared" si="112"/>
        <v>1</v>
      </c>
    </row>
    <row r="562" spans="1:9" ht="12.75">
      <c r="A562" s="11" t="s">
        <v>506</v>
      </c>
      <c r="B562" s="31" t="s">
        <v>1158</v>
      </c>
      <c r="C562" s="8" t="s">
        <v>1225</v>
      </c>
      <c r="D562" s="11" t="s">
        <v>338</v>
      </c>
      <c r="E562" s="11" t="s">
        <v>1159</v>
      </c>
      <c r="F562" s="9">
        <f>'№5 вед '!G551</f>
        <v>6209200</v>
      </c>
      <c r="G562" s="9">
        <f>'№5 вед '!H551</f>
        <v>6209200</v>
      </c>
      <c r="H562" s="9">
        <f>'№5 вед '!I551</f>
        <v>6209200</v>
      </c>
      <c r="I562" s="158">
        <f t="shared" si="112"/>
        <v>1</v>
      </c>
    </row>
    <row r="563" spans="1:9" s="162" customFormat="1" ht="26.25">
      <c r="A563" s="11" t="s">
        <v>507</v>
      </c>
      <c r="B563" s="32" t="s">
        <v>142</v>
      </c>
      <c r="C563" s="14" t="s">
        <v>84</v>
      </c>
      <c r="D563" s="14"/>
      <c r="E563" s="14"/>
      <c r="F563" s="90">
        <f>F569+F574+F564</f>
        <v>20138000</v>
      </c>
      <c r="G563" s="90">
        <f>G569+G574+G564</f>
        <v>20126286.460000005</v>
      </c>
      <c r="H563" s="90">
        <f>H569+H574+H564</f>
        <v>20126286.460000005</v>
      </c>
      <c r="I563" s="159">
        <f t="shared" si="112"/>
        <v>1</v>
      </c>
    </row>
    <row r="564" spans="1:9" ht="184.5">
      <c r="A564" s="11" t="s">
        <v>508</v>
      </c>
      <c r="B564" s="207" t="s">
        <v>1575</v>
      </c>
      <c r="C564" s="8" t="s">
        <v>1766</v>
      </c>
      <c r="D564" s="8"/>
      <c r="E564" s="11"/>
      <c r="F564" s="92">
        <f aca="true" t="shared" si="116" ref="F564:H567">F565</f>
        <v>0</v>
      </c>
      <c r="G564" s="92">
        <f t="shared" si="116"/>
        <v>6703.67</v>
      </c>
      <c r="H564" s="92">
        <f t="shared" si="116"/>
        <v>6703.67</v>
      </c>
      <c r="I564" s="158">
        <f t="shared" si="112"/>
        <v>1</v>
      </c>
    </row>
    <row r="565" spans="1:9" ht="12.75">
      <c r="A565" s="11" t="s">
        <v>509</v>
      </c>
      <c r="B565" s="10" t="s">
        <v>33</v>
      </c>
      <c r="C565" s="8" t="s">
        <v>1766</v>
      </c>
      <c r="D565" s="8" t="s">
        <v>32</v>
      </c>
      <c r="E565" s="11"/>
      <c r="F565" s="92">
        <f t="shared" si="116"/>
        <v>0</v>
      </c>
      <c r="G565" s="92">
        <f t="shared" si="116"/>
        <v>6703.67</v>
      </c>
      <c r="H565" s="92">
        <f t="shared" si="116"/>
        <v>6703.67</v>
      </c>
      <c r="I565" s="158">
        <f t="shared" si="112"/>
        <v>1</v>
      </c>
    </row>
    <row r="566" spans="1:9" ht="39">
      <c r="A566" s="11" t="s">
        <v>794</v>
      </c>
      <c r="B566" s="154" t="s">
        <v>988</v>
      </c>
      <c r="C566" s="8" t="s">
        <v>1766</v>
      </c>
      <c r="D566" s="8" t="s">
        <v>723</v>
      </c>
      <c r="E566" s="11"/>
      <c r="F566" s="92">
        <f t="shared" si="116"/>
        <v>0</v>
      </c>
      <c r="G566" s="92">
        <f t="shared" si="116"/>
        <v>6703.67</v>
      </c>
      <c r="H566" s="92">
        <f t="shared" si="116"/>
        <v>6703.67</v>
      </c>
      <c r="I566" s="158">
        <f t="shared" si="112"/>
        <v>1</v>
      </c>
    </row>
    <row r="567" spans="1:9" ht="12.75">
      <c r="A567" s="11" t="s">
        <v>795</v>
      </c>
      <c r="B567" s="31" t="s">
        <v>515</v>
      </c>
      <c r="C567" s="8" t="s">
        <v>1766</v>
      </c>
      <c r="D567" s="8" t="s">
        <v>723</v>
      </c>
      <c r="E567" s="11" t="s">
        <v>11</v>
      </c>
      <c r="F567" s="92">
        <f t="shared" si="116"/>
        <v>0</v>
      </c>
      <c r="G567" s="92">
        <f t="shared" si="116"/>
        <v>6703.67</v>
      </c>
      <c r="H567" s="92">
        <f t="shared" si="116"/>
        <v>6703.67</v>
      </c>
      <c r="I567" s="158">
        <f t="shared" si="112"/>
        <v>1</v>
      </c>
    </row>
    <row r="568" spans="1:9" ht="12.75">
      <c r="A568" s="11" t="s">
        <v>796</v>
      </c>
      <c r="B568" s="31" t="s">
        <v>833</v>
      </c>
      <c r="C568" s="8" t="s">
        <v>1766</v>
      </c>
      <c r="D568" s="8" t="s">
        <v>723</v>
      </c>
      <c r="E568" s="11" t="s">
        <v>301</v>
      </c>
      <c r="F568" s="92">
        <f>'№5 вед '!G165</f>
        <v>0</v>
      </c>
      <c r="G568" s="92">
        <f>'№5 вед '!H165</f>
        <v>6703.67</v>
      </c>
      <c r="H568" s="92">
        <f>'№5 вед '!I165</f>
        <v>6703.67</v>
      </c>
      <c r="I568" s="158">
        <f t="shared" si="112"/>
        <v>1</v>
      </c>
    </row>
    <row r="569" spans="1:9" ht="78.75">
      <c r="A569" s="11" t="s">
        <v>797</v>
      </c>
      <c r="B569" s="71" t="s">
        <v>141</v>
      </c>
      <c r="C569" s="8" t="s">
        <v>85</v>
      </c>
      <c r="D569" s="11"/>
      <c r="E569" s="11"/>
      <c r="F569" s="92">
        <f aca="true" t="shared" si="117" ref="F569:H572">F570</f>
        <v>3014400</v>
      </c>
      <c r="G569" s="92">
        <f t="shared" si="117"/>
        <v>3069207.28</v>
      </c>
      <c r="H569" s="92">
        <f t="shared" si="117"/>
        <v>3069207.28</v>
      </c>
      <c r="I569" s="158">
        <f t="shared" si="112"/>
        <v>1</v>
      </c>
    </row>
    <row r="570" spans="1:9" ht="12.75">
      <c r="A570" s="11" t="s">
        <v>798</v>
      </c>
      <c r="B570" s="10" t="s">
        <v>33</v>
      </c>
      <c r="C570" s="8" t="s">
        <v>85</v>
      </c>
      <c r="D570" s="11" t="s">
        <v>32</v>
      </c>
      <c r="E570" s="11"/>
      <c r="F570" s="92">
        <f t="shared" si="117"/>
        <v>3014400</v>
      </c>
      <c r="G570" s="92">
        <f t="shared" si="117"/>
        <v>3069207.28</v>
      </c>
      <c r="H570" s="92">
        <f t="shared" si="117"/>
        <v>3069207.28</v>
      </c>
      <c r="I570" s="158">
        <f t="shared" si="112"/>
        <v>1</v>
      </c>
    </row>
    <row r="571" spans="1:9" ht="39">
      <c r="A571" s="11" t="s">
        <v>799</v>
      </c>
      <c r="B571" s="154" t="s">
        <v>988</v>
      </c>
      <c r="C571" s="8" t="s">
        <v>85</v>
      </c>
      <c r="D571" s="11" t="s">
        <v>723</v>
      </c>
      <c r="E571" s="11"/>
      <c r="F571" s="92">
        <f t="shared" si="117"/>
        <v>3014400</v>
      </c>
      <c r="G571" s="92">
        <f t="shared" si="117"/>
        <v>3069207.28</v>
      </c>
      <c r="H571" s="92">
        <f t="shared" si="117"/>
        <v>3069207.28</v>
      </c>
      <c r="I571" s="158">
        <f t="shared" si="112"/>
        <v>1</v>
      </c>
    </row>
    <row r="572" spans="1:9" ht="12.75">
      <c r="A572" s="11" t="s">
        <v>800</v>
      </c>
      <c r="B572" s="31" t="s">
        <v>515</v>
      </c>
      <c r="C572" s="8" t="s">
        <v>85</v>
      </c>
      <c r="D572" s="11" t="s">
        <v>723</v>
      </c>
      <c r="E572" s="11" t="s">
        <v>11</v>
      </c>
      <c r="F572" s="92">
        <f t="shared" si="117"/>
        <v>3014400</v>
      </c>
      <c r="G572" s="92">
        <f t="shared" si="117"/>
        <v>3069207.28</v>
      </c>
      <c r="H572" s="92">
        <f t="shared" si="117"/>
        <v>3069207.28</v>
      </c>
      <c r="I572" s="158">
        <f t="shared" si="112"/>
        <v>1</v>
      </c>
    </row>
    <row r="573" spans="1:9" ht="12.75">
      <c r="A573" s="11" t="s">
        <v>801</v>
      </c>
      <c r="B573" s="31" t="s">
        <v>833</v>
      </c>
      <c r="C573" s="8" t="s">
        <v>85</v>
      </c>
      <c r="D573" s="11" t="s">
        <v>723</v>
      </c>
      <c r="E573" s="11" t="s">
        <v>301</v>
      </c>
      <c r="F573" s="9">
        <f>'№5 вед '!G168</f>
        <v>3014400</v>
      </c>
      <c r="G573" s="9">
        <f>'№5 вед '!H168</f>
        <v>3069207.28</v>
      </c>
      <c r="H573" s="9">
        <f>'№5 вед '!I168</f>
        <v>3069207.28</v>
      </c>
      <c r="I573" s="158">
        <f t="shared" si="112"/>
        <v>1</v>
      </c>
    </row>
    <row r="574" spans="1:9" ht="105">
      <c r="A574" s="11" t="s">
        <v>802</v>
      </c>
      <c r="B574" s="71" t="s">
        <v>899</v>
      </c>
      <c r="C574" s="8" t="s">
        <v>86</v>
      </c>
      <c r="D574" s="11"/>
      <c r="E574" s="11"/>
      <c r="F574" s="92">
        <f aca="true" t="shared" si="118" ref="F574:H577">F575</f>
        <v>17123600</v>
      </c>
      <c r="G574" s="92">
        <f t="shared" si="118"/>
        <v>17050375.51</v>
      </c>
      <c r="H574" s="92">
        <f t="shared" si="118"/>
        <v>17050375.51</v>
      </c>
      <c r="I574" s="158">
        <f t="shared" si="112"/>
        <v>1</v>
      </c>
    </row>
    <row r="575" spans="1:9" ht="12.75">
      <c r="A575" s="11" t="s">
        <v>803</v>
      </c>
      <c r="B575" s="10" t="s">
        <v>33</v>
      </c>
      <c r="C575" s="8" t="s">
        <v>86</v>
      </c>
      <c r="D575" s="11" t="s">
        <v>32</v>
      </c>
      <c r="E575" s="11"/>
      <c r="F575" s="92">
        <f t="shared" si="118"/>
        <v>17123600</v>
      </c>
      <c r="G575" s="92">
        <f t="shared" si="118"/>
        <v>17050375.51</v>
      </c>
      <c r="H575" s="92">
        <f t="shared" si="118"/>
        <v>17050375.51</v>
      </c>
      <c r="I575" s="158">
        <f t="shared" si="112"/>
        <v>1</v>
      </c>
    </row>
    <row r="576" spans="1:9" ht="39">
      <c r="A576" s="11" t="s">
        <v>804</v>
      </c>
      <c r="B576" s="154" t="s">
        <v>988</v>
      </c>
      <c r="C576" s="8" t="s">
        <v>86</v>
      </c>
      <c r="D576" s="11" t="s">
        <v>723</v>
      </c>
      <c r="E576" s="11"/>
      <c r="F576" s="92">
        <f t="shared" si="118"/>
        <v>17123600</v>
      </c>
      <c r="G576" s="92">
        <f t="shared" si="118"/>
        <v>17050375.51</v>
      </c>
      <c r="H576" s="92">
        <f t="shared" si="118"/>
        <v>17050375.51</v>
      </c>
      <c r="I576" s="158">
        <f t="shared" si="112"/>
        <v>1</v>
      </c>
    </row>
    <row r="577" spans="1:9" ht="12.75">
      <c r="A577" s="11" t="s">
        <v>850</v>
      </c>
      <c r="B577" s="31" t="s">
        <v>515</v>
      </c>
      <c r="C577" s="8" t="s">
        <v>86</v>
      </c>
      <c r="D577" s="11" t="s">
        <v>723</v>
      </c>
      <c r="E577" s="11" t="s">
        <v>11</v>
      </c>
      <c r="F577" s="92">
        <f t="shared" si="118"/>
        <v>17123600</v>
      </c>
      <c r="G577" s="92">
        <f t="shared" si="118"/>
        <v>17050375.51</v>
      </c>
      <c r="H577" s="92">
        <f t="shared" si="118"/>
        <v>17050375.51</v>
      </c>
      <c r="I577" s="158">
        <f t="shared" si="112"/>
        <v>1</v>
      </c>
    </row>
    <row r="578" spans="1:9" ht="12.75">
      <c r="A578" s="11" t="s">
        <v>851</v>
      </c>
      <c r="B578" s="31" t="s">
        <v>833</v>
      </c>
      <c r="C578" s="8" t="s">
        <v>86</v>
      </c>
      <c r="D578" s="11" t="s">
        <v>723</v>
      </c>
      <c r="E578" s="11" t="s">
        <v>301</v>
      </c>
      <c r="F578" s="9">
        <f>'№5 вед '!G171</f>
        <v>17123600</v>
      </c>
      <c r="G578" s="9">
        <f>'№5 вед '!H171</f>
        <v>17050375.51</v>
      </c>
      <c r="H578" s="9">
        <f>'№5 вед '!I171</f>
        <v>17050375.51</v>
      </c>
      <c r="I578" s="158">
        <f t="shared" si="112"/>
        <v>1</v>
      </c>
    </row>
    <row r="579" spans="1:9" s="162" customFormat="1" ht="26.25">
      <c r="A579" s="11" t="s">
        <v>852</v>
      </c>
      <c r="B579" s="77" t="s">
        <v>620</v>
      </c>
      <c r="C579" s="65" t="s">
        <v>993</v>
      </c>
      <c r="D579" s="14"/>
      <c r="E579" s="14"/>
      <c r="F579" s="12">
        <f>F580+F585+F590+F595</f>
        <v>294300</v>
      </c>
      <c r="G579" s="12">
        <f>G580+G585+G590+G595</f>
        <v>396700</v>
      </c>
      <c r="H579" s="12">
        <f>H580+H585+H590+H595</f>
        <v>396700</v>
      </c>
      <c r="I579" s="159">
        <f t="shared" si="112"/>
        <v>1</v>
      </c>
    </row>
    <row r="580" spans="1:9" ht="66">
      <c r="A580" s="11" t="s">
        <v>853</v>
      </c>
      <c r="B580" s="10" t="s">
        <v>580</v>
      </c>
      <c r="C580" s="8" t="s">
        <v>994</v>
      </c>
      <c r="D580" s="11"/>
      <c r="E580" s="11"/>
      <c r="F580" s="92">
        <f>F581</f>
        <v>15000</v>
      </c>
      <c r="G580" s="92">
        <f>G581</f>
        <v>15000</v>
      </c>
      <c r="H580" s="92">
        <f>H581</f>
        <v>15000</v>
      </c>
      <c r="I580" s="158">
        <f t="shared" si="112"/>
        <v>1</v>
      </c>
    </row>
    <row r="581" spans="1:9" ht="26.25">
      <c r="A581" s="11" t="s">
        <v>854</v>
      </c>
      <c r="B581" s="10" t="s">
        <v>347</v>
      </c>
      <c r="C581" s="8" t="s">
        <v>994</v>
      </c>
      <c r="D581" s="11" t="s">
        <v>660</v>
      </c>
      <c r="E581" s="11"/>
      <c r="F581" s="92">
        <f aca="true" t="shared" si="119" ref="F581:H583">F582</f>
        <v>15000</v>
      </c>
      <c r="G581" s="92">
        <f t="shared" si="119"/>
        <v>15000</v>
      </c>
      <c r="H581" s="92">
        <f t="shared" si="119"/>
        <v>15000</v>
      </c>
      <c r="I581" s="158">
        <f t="shared" si="112"/>
        <v>1</v>
      </c>
    </row>
    <row r="582" spans="1:9" ht="12.75">
      <c r="A582" s="11" t="s">
        <v>855</v>
      </c>
      <c r="B582" s="10" t="s">
        <v>348</v>
      </c>
      <c r="C582" s="8" t="s">
        <v>994</v>
      </c>
      <c r="D582" s="11" t="s">
        <v>661</v>
      </c>
      <c r="E582" s="11"/>
      <c r="F582" s="92">
        <f t="shared" si="119"/>
        <v>15000</v>
      </c>
      <c r="G582" s="92">
        <f t="shared" si="119"/>
        <v>15000</v>
      </c>
      <c r="H582" s="92">
        <f t="shared" si="119"/>
        <v>15000</v>
      </c>
      <c r="I582" s="158">
        <f t="shared" si="112"/>
        <v>1</v>
      </c>
    </row>
    <row r="583" spans="1:9" ht="12.75">
      <c r="A583" s="11" t="s">
        <v>856</v>
      </c>
      <c r="B583" s="10" t="s">
        <v>484</v>
      </c>
      <c r="C583" s="8" t="s">
        <v>994</v>
      </c>
      <c r="D583" s="11" t="s">
        <v>661</v>
      </c>
      <c r="E583" s="11" t="s">
        <v>13</v>
      </c>
      <c r="F583" s="92">
        <f t="shared" si="119"/>
        <v>15000</v>
      </c>
      <c r="G583" s="92">
        <f t="shared" si="119"/>
        <v>15000</v>
      </c>
      <c r="H583" s="92">
        <f t="shared" si="119"/>
        <v>15000</v>
      </c>
      <c r="I583" s="158">
        <f aca="true" t="shared" si="120" ref="I583:I627">H583/G583</f>
        <v>1</v>
      </c>
    </row>
    <row r="584" spans="1:9" ht="12.75">
      <c r="A584" s="11" t="s">
        <v>857</v>
      </c>
      <c r="B584" s="10" t="s">
        <v>902</v>
      </c>
      <c r="C584" s="8" t="s">
        <v>994</v>
      </c>
      <c r="D584" s="11" t="s">
        <v>661</v>
      </c>
      <c r="E584" s="11" t="s">
        <v>903</v>
      </c>
      <c r="F584" s="9">
        <f>'№5 вед '!G419</f>
        <v>15000</v>
      </c>
      <c r="G584" s="9">
        <f>'№5 вед '!H419</f>
        <v>15000</v>
      </c>
      <c r="H584" s="9">
        <f>'№5 вед '!I419</f>
        <v>15000</v>
      </c>
      <c r="I584" s="158">
        <f t="shared" si="120"/>
        <v>1</v>
      </c>
    </row>
    <row r="585" spans="1:9" ht="66">
      <c r="A585" s="11" t="s">
        <v>858</v>
      </c>
      <c r="B585" s="10" t="s">
        <v>581</v>
      </c>
      <c r="C585" s="8" t="s">
        <v>995</v>
      </c>
      <c r="D585" s="11"/>
      <c r="E585" s="11"/>
      <c r="F585" s="92">
        <f>F586</f>
        <v>5000</v>
      </c>
      <c r="G585" s="92">
        <f>G586</f>
        <v>5000</v>
      </c>
      <c r="H585" s="92">
        <f>H586</f>
        <v>5000</v>
      </c>
      <c r="I585" s="158">
        <f t="shared" si="120"/>
        <v>1</v>
      </c>
    </row>
    <row r="586" spans="1:9" ht="26.25">
      <c r="A586" s="11" t="s">
        <v>859</v>
      </c>
      <c r="B586" s="10" t="s">
        <v>347</v>
      </c>
      <c r="C586" s="8" t="s">
        <v>995</v>
      </c>
      <c r="D586" s="11" t="s">
        <v>660</v>
      </c>
      <c r="E586" s="11"/>
      <c r="F586" s="92">
        <f aca="true" t="shared" si="121" ref="F586:H588">F587</f>
        <v>5000</v>
      </c>
      <c r="G586" s="92">
        <f t="shared" si="121"/>
        <v>5000</v>
      </c>
      <c r="H586" s="92">
        <f t="shared" si="121"/>
        <v>5000</v>
      </c>
      <c r="I586" s="158">
        <f t="shared" si="120"/>
        <v>1</v>
      </c>
    </row>
    <row r="587" spans="1:9" ht="12.75">
      <c r="A587" s="11" t="s">
        <v>860</v>
      </c>
      <c r="B587" s="10" t="s">
        <v>348</v>
      </c>
      <c r="C587" s="8" t="s">
        <v>995</v>
      </c>
      <c r="D587" s="11" t="s">
        <v>661</v>
      </c>
      <c r="E587" s="11"/>
      <c r="F587" s="92">
        <f t="shared" si="121"/>
        <v>5000</v>
      </c>
      <c r="G587" s="92">
        <f t="shared" si="121"/>
        <v>5000</v>
      </c>
      <c r="H587" s="92">
        <f t="shared" si="121"/>
        <v>5000</v>
      </c>
      <c r="I587" s="158">
        <f t="shared" si="120"/>
        <v>1</v>
      </c>
    </row>
    <row r="588" spans="1:9" ht="12.75">
      <c r="A588" s="11" t="s">
        <v>861</v>
      </c>
      <c r="B588" s="10" t="s">
        <v>484</v>
      </c>
      <c r="C588" s="8" t="s">
        <v>995</v>
      </c>
      <c r="D588" s="11" t="s">
        <v>661</v>
      </c>
      <c r="E588" s="11" t="s">
        <v>13</v>
      </c>
      <c r="F588" s="92">
        <f t="shared" si="121"/>
        <v>5000</v>
      </c>
      <c r="G588" s="92">
        <f t="shared" si="121"/>
        <v>5000</v>
      </c>
      <c r="H588" s="92">
        <f t="shared" si="121"/>
        <v>5000</v>
      </c>
      <c r="I588" s="158">
        <f t="shared" si="120"/>
        <v>1</v>
      </c>
    </row>
    <row r="589" spans="1:9" ht="12.75">
      <c r="A589" s="11" t="s">
        <v>862</v>
      </c>
      <c r="B589" s="10" t="s">
        <v>902</v>
      </c>
      <c r="C589" s="8" t="s">
        <v>995</v>
      </c>
      <c r="D589" s="11" t="s">
        <v>661</v>
      </c>
      <c r="E589" s="11" t="s">
        <v>903</v>
      </c>
      <c r="F589" s="9">
        <f>'№5 вед '!G422</f>
        <v>5000</v>
      </c>
      <c r="G589" s="9">
        <f>'№5 вед '!H422</f>
        <v>5000</v>
      </c>
      <c r="H589" s="9">
        <f>'№5 вед '!I422</f>
        <v>5000</v>
      </c>
      <c r="I589" s="158">
        <f t="shared" si="120"/>
        <v>1</v>
      </c>
    </row>
    <row r="590" spans="1:9" ht="90" customHeight="1">
      <c r="A590" s="11" t="s">
        <v>863</v>
      </c>
      <c r="B590" s="10" t="s">
        <v>1402</v>
      </c>
      <c r="C590" s="8" t="s">
        <v>1403</v>
      </c>
      <c r="D590" s="8"/>
      <c r="E590" s="11"/>
      <c r="F590" s="9">
        <f aca="true" t="shared" si="122" ref="F590:H593">F591</f>
        <v>274300</v>
      </c>
      <c r="G590" s="9">
        <f t="shared" si="122"/>
        <v>274300</v>
      </c>
      <c r="H590" s="9">
        <f t="shared" si="122"/>
        <v>274300</v>
      </c>
      <c r="I590" s="158">
        <f t="shared" si="120"/>
        <v>1</v>
      </c>
    </row>
    <row r="591" spans="1:9" ht="12.75">
      <c r="A591" s="11" t="s">
        <v>864</v>
      </c>
      <c r="B591" s="10" t="s">
        <v>382</v>
      </c>
      <c r="C591" s="8" t="s">
        <v>1403</v>
      </c>
      <c r="D591" s="8" t="s">
        <v>736</v>
      </c>
      <c r="E591" s="11"/>
      <c r="F591" s="9">
        <f t="shared" si="122"/>
        <v>274300</v>
      </c>
      <c r="G591" s="9">
        <f t="shared" si="122"/>
        <v>274300</v>
      </c>
      <c r="H591" s="9">
        <f t="shared" si="122"/>
        <v>274300</v>
      </c>
      <c r="I591" s="158">
        <f t="shared" si="120"/>
        <v>1</v>
      </c>
    </row>
    <row r="592" spans="1:9" ht="12.75">
      <c r="A592" s="11" t="s">
        <v>874</v>
      </c>
      <c r="B592" s="10" t="s">
        <v>1398</v>
      </c>
      <c r="C592" s="8" t="s">
        <v>1403</v>
      </c>
      <c r="D592" s="8" t="s">
        <v>338</v>
      </c>
      <c r="E592" s="11"/>
      <c r="F592" s="9">
        <f t="shared" si="122"/>
        <v>274300</v>
      </c>
      <c r="G592" s="9">
        <f t="shared" si="122"/>
        <v>274300</v>
      </c>
      <c r="H592" s="9">
        <f t="shared" si="122"/>
        <v>274300</v>
      </c>
      <c r="I592" s="158">
        <f t="shared" si="120"/>
        <v>1</v>
      </c>
    </row>
    <row r="593" spans="1:9" ht="12.75">
      <c r="A593" s="11" t="s">
        <v>875</v>
      </c>
      <c r="B593" s="31" t="s">
        <v>515</v>
      </c>
      <c r="C593" s="8" t="s">
        <v>1403</v>
      </c>
      <c r="D593" s="8" t="s">
        <v>338</v>
      </c>
      <c r="E593" s="11" t="s">
        <v>11</v>
      </c>
      <c r="F593" s="9">
        <f t="shared" si="122"/>
        <v>274300</v>
      </c>
      <c r="G593" s="9">
        <f t="shared" si="122"/>
        <v>274300</v>
      </c>
      <c r="H593" s="9">
        <f t="shared" si="122"/>
        <v>274300</v>
      </c>
      <c r="I593" s="158">
        <f t="shared" si="120"/>
        <v>1</v>
      </c>
    </row>
    <row r="594" spans="1:9" ht="12.75">
      <c r="A594" s="11" t="s">
        <v>876</v>
      </c>
      <c r="B594" s="31" t="s">
        <v>1158</v>
      </c>
      <c r="C594" s="8" t="s">
        <v>1403</v>
      </c>
      <c r="D594" s="8" t="s">
        <v>338</v>
      </c>
      <c r="E594" s="11" t="s">
        <v>1159</v>
      </c>
      <c r="F594" s="9">
        <f>'№5 вед '!G555</f>
        <v>274300</v>
      </c>
      <c r="G594" s="9">
        <f>'№5 вед '!H555</f>
        <v>274300</v>
      </c>
      <c r="H594" s="9">
        <f>'№5 вед '!I555</f>
        <v>274300</v>
      </c>
      <c r="I594" s="158">
        <f t="shared" si="120"/>
        <v>1</v>
      </c>
    </row>
    <row r="595" spans="1:9" ht="111" customHeight="1">
      <c r="A595" s="11" t="s">
        <v>877</v>
      </c>
      <c r="B595" s="10" t="s">
        <v>1430</v>
      </c>
      <c r="C595" s="8" t="s">
        <v>1429</v>
      </c>
      <c r="D595" s="8"/>
      <c r="E595" s="11"/>
      <c r="F595" s="9">
        <f aca="true" t="shared" si="123" ref="F595:H598">F596</f>
        <v>0</v>
      </c>
      <c r="G595" s="9">
        <f t="shared" si="123"/>
        <v>102400</v>
      </c>
      <c r="H595" s="9">
        <f t="shared" si="123"/>
        <v>102400</v>
      </c>
      <c r="I595" s="158">
        <f t="shared" si="120"/>
        <v>1</v>
      </c>
    </row>
    <row r="596" spans="1:9" ht="12.75">
      <c r="A596" s="11" t="s">
        <v>878</v>
      </c>
      <c r="B596" s="10" t="s">
        <v>382</v>
      </c>
      <c r="C596" s="8" t="s">
        <v>1429</v>
      </c>
      <c r="D596" s="8" t="s">
        <v>736</v>
      </c>
      <c r="E596" s="11"/>
      <c r="F596" s="9">
        <f t="shared" si="123"/>
        <v>0</v>
      </c>
      <c r="G596" s="9">
        <f t="shared" si="123"/>
        <v>102400</v>
      </c>
      <c r="H596" s="9">
        <f t="shared" si="123"/>
        <v>102400</v>
      </c>
      <c r="I596" s="158">
        <f t="shared" si="120"/>
        <v>1</v>
      </c>
    </row>
    <row r="597" spans="1:9" ht="12.75">
      <c r="A597" s="11" t="s">
        <v>879</v>
      </c>
      <c r="B597" s="10" t="s">
        <v>1398</v>
      </c>
      <c r="C597" s="8" t="s">
        <v>1429</v>
      </c>
      <c r="D597" s="8" t="s">
        <v>338</v>
      </c>
      <c r="E597" s="11"/>
      <c r="F597" s="9">
        <f t="shared" si="123"/>
        <v>0</v>
      </c>
      <c r="G597" s="9">
        <f t="shared" si="123"/>
        <v>102400</v>
      </c>
      <c r="H597" s="9">
        <f t="shared" si="123"/>
        <v>102400</v>
      </c>
      <c r="I597" s="158">
        <f t="shared" si="120"/>
        <v>1</v>
      </c>
    </row>
    <row r="598" spans="1:9" ht="12.75">
      <c r="A598" s="11" t="s">
        <v>982</v>
      </c>
      <c r="B598" s="31" t="s">
        <v>515</v>
      </c>
      <c r="C598" s="8" t="s">
        <v>1429</v>
      </c>
      <c r="D598" s="8" t="s">
        <v>338</v>
      </c>
      <c r="E598" s="11" t="s">
        <v>11</v>
      </c>
      <c r="F598" s="9">
        <f t="shared" si="123"/>
        <v>0</v>
      </c>
      <c r="G598" s="9">
        <f t="shared" si="123"/>
        <v>102400</v>
      </c>
      <c r="H598" s="9">
        <f t="shared" si="123"/>
        <v>102400</v>
      </c>
      <c r="I598" s="158">
        <f t="shared" si="120"/>
        <v>1</v>
      </c>
    </row>
    <row r="599" spans="1:9" ht="12.75">
      <c r="A599" s="11" t="s">
        <v>880</v>
      </c>
      <c r="B599" s="31" t="s">
        <v>1158</v>
      </c>
      <c r="C599" s="8" t="s">
        <v>1429</v>
      </c>
      <c r="D599" s="8" t="s">
        <v>338</v>
      </c>
      <c r="E599" s="11" t="s">
        <v>1159</v>
      </c>
      <c r="F599" s="9">
        <f>'№5 вед '!G558</f>
        <v>0</v>
      </c>
      <c r="G599" s="9">
        <f>'№5 вед '!H558</f>
        <v>102400</v>
      </c>
      <c r="H599" s="9">
        <f>'№5 вед '!I558</f>
        <v>102400</v>
      </c>
      <c r="I599" s="158">
        <f t="shared" si="120"/>
        <v>1</v>
      </c>
    </row>
    <row r="600" spans="1:9" s="162" customFormat="1" ht="26.25">
      <c r="A600" s="11" t="s">
        <v>881</v>
      </c>
      <c r="B600" s="77" t="s">
        <v>1246</v>
      </c>
      <c r="C600" s="65" t="s">
        <v>1249</v>
      </c>
      <c r="D600" s="14"/>
      <c r="E600" s="14"/>
      <c r="F600" s="12">
        <f>F601</f>
        <v>200000</v>
      </c>
      <c r="G600" s="12">
        <f>G601</f>
        <v>0</v>
      </c>
      <c r="H600" s="12">
        <f>H601</f>
        <v>0</v>
      </c>
      <c r="I600" s="159"/>
    </row>
    <row r="601" spans="1:9" s="162" customFormat="1" ht="39">
      <c r="A601" s="11" t="s">
        <v>1122</v>
      </c>
      <c r="B601" s="91" t="s">
        <v>1247</v>
      </c>
      <c r="C601" s="65" t="s">
        <v>1251</v>
      </c>
      <c r="D601" s="14"/>
      <c r="E601" s="14"/>
      <c r="F601" s="12">
        <f>F602+F607+F612</f>
        <v>200000</v>
      </c>
      <c r="G601" s="12">
        <f>G602+G607+G612</f>
        <v>0</v>
      </c>
      <c r="H601" s="12">
        <f>H602+H607+H612</f>
        <v>0</v>
      </c>
      <c r="I601" s="159"/>
    </row>
    <row r="602" spans="1:9" ht="54.75" customHeight="1">
      <c r="A602" s="11" t="s">
        <v>1123</v>
      </c>
      <c r="B602" s="10" t="s">
        <v>1248</v>
      </c>
      <c r="C602" s="8" t="s">
        <v>1250</v>
      </c>
      <c r="D602" s="11"/>
      <c r="E602" s="11"/>
      <c r="F602" s="9">
        <f aca="true" t="shared" si="124" ref="F602:H605">F603</f>
        <v>70000</v>
      </c>
      <c r="G602" s="9">
        <f t="shared" si="124"/>
        <v>0</v>
      </c>
      <c r="H602" s="9">
        <f t="shared" si="124"/>
        <v>0</v>
      </c>
      <c r="I602" s="158"/>
    </row>
    <row r="603" spans="1:9" ht="29.25" customHeight="1">
      <c r="A603" s="11" t="s">
        <v>1124</v>
      </c>
      <c r="B603" s="10" t="s">
        <v>991</v>
      </c>
      <c r="C603" s="8" t="s">
        <v>1250</v>
      </c>
      <c r="D603" s="11" t="s">
        <v>147</v>
      </c>
      <c r="E603" s="11"/>
      <c r="F603" s="9">
        <f t="shared" si="124"/>
        <v>70000</v>
      </c>
      <c r="G603" s="9">
        <f t="shared" si="124"/>
        <v>0</v>
      </c>
      <c r="H603" s="9">
        <f t="shared" si="124"/>
        <v>0</v>
      </c>
      <c r="I603" s="158"/>
    </row>
    <row r="604" spans="1:9" ht="26.25">
      <c r="A604" s="11" t="s">
        <v>882</v>
      </c>
      <c r="B604" s="10" t="s">
        <v>410</v>
      </c>
      <c r="C604" s="8" t="s">
        <v>1250</v>
      </c>
      <c r="D604" s="11" t="s">
        <v>749</v>
      </c>
      <c r="E604" s="11"/>
      <c r="F604" s="9">
        <f t="shared" si="124"/>
        <v>70000</v>
      </c>
      <c r="G604" s="9">
        <f t="shared" si="124"/>
        <v>0</v>
      </c>
      <c r="H604" s="9">
        <f t="shared" si="124"/>
        <v>0</v>
      </c>
      <c r="I604" s="158"/>
    </row>
    <row r="605" spans="1:9" ht="12.75">
      <c r="A605" s="11" t="s">
        <v>883</v>
      </c>
      <c r="B605" s="31" t="s">
        <v>484</v>
      </c>
      <c r="C605" s="8" t="s">
        <v>1250</v>
      </c>
      <c r="D605" s="11" t="s">
        <v>749</v>
      </c>
      <c r="E605" s="11" t="s">
        <v>13</v>
      </c>
      <c r="F605" s="9">
        <f t="shared" si="124"/>
        <v>70000</v>
      </c>
      <c r="G605" s="9">
        <f t="shared" si="124"/>
        <v>0</v>
      </c>
      <c r="H605" s="9">
        <f t="shared" si="124"/>
        <v>0</v>
      </c>
      <c r="I605" s="158"/>
    </row>
    <row r="606" spans="1:9" ht="12.75">
      <c r="A606" s="11" t="s">
        <v>884</v>
      </c>
      <c r="B606" s="31" t="s">
        <v>904</v>
      </c>
      <c r="C606" s="8" t="s">
        <v>1250</v>
      </c>
      <c r="D606" s="11" t="s">
        <v>749</v>
      </c>
      <c r="E606" s="11" t="s">
        <v>305</v>
      </c>
      <c r="F606" s="9">
        <f>'№5 вед '!G266</f>
        <v>70000</v>
      </c>
      <c r="G606" s="9">
        <f>'№5 вед '!H266</f>
        <v>0</v>
      </c>
      <c r="H606" s="9">
        <f>'№5 вед '!I266</f>
        <v>0</v>
      </c>
      <c r="I606" s="158"/>
    </row>
    <row r="607" spans="1:9" ht="78.75">
      <c r="A607" s="11" t="s">
        <v>885</v>
      </c>
      <c r="B607" s="10" t="s">
        <v>1252</v>
      </c>
      <c r="C607" s="8" t="s">
        <v>1253</v>
      </c>
      <c r="D607" s="11"/>
      <c r="E607" s="11"/>
      <c r="F607" s="9">
        <f aca="true" t="shared" si="125" ref="F607:H610">F608</f>
        <v>100000</v>
      </c>
      <c r="G607" s="9">
        <f t="shared" si="125"/>
        <v>0</v>
      </c>
      <c r="H607" s="9">
        <f t="shared" si="125"/>
        <v>0</v>
      </c>
      <c r="I607" s="158"/>
    </row>
    <row r="608" spans="1:9" ht="12.75">
      <c r="A608" s="11" t="s">
        <v>886</v>
      </c>
      <c r="B608" s="10" t="s">
        <v>38</v>
      </c>
      <c r="C608" s="8" t="s">
        <v>1253</v>
      </c>
      <c r="D608" s="11" t="s">
        <v>160</v>
      </c>
      <c r="E608" s="11"/>
      <c r="F608" s="9">
        <f t="shared" si="125"/>
        <v>100000</v>
      </c>
      <c r="G608" s="9">
        <f t="shared" si="125"/>
        <v>0</v>
      </c>
      <c r="H608" s="9">
        <f t="shared" si="125"/>
        <v>0</v>
      </c>
      <c r="I608" s="158"/>
    </row>
    <row r="609" spans="1:9" ht="12.75">
      <c r="A609" s="11" t="s">
        <v>887</v>
      </c>
      <c r="B609" s="10" t="s">
        <v>1137</v>
      </c>
      <c r="C609" s="8" t="s">
        <v>1253</v>
      </c>
      <c r="D609" s="11" t="s">
        <v>215</v>
      </c>
      <c r="E609" s="11"/>
      <c r="F609" s="9">
        <f t="shared" si="125"/>
        <v>100000</v>
      </c>
      <c r="G609" s="9">
        <f t="shared" si="125"/>
        <v>0</v>
      </c>
      <c r="H609" s="9">
        <f t="shared" si="125"/>
        <v>0</v>
      </c>
      <c r="I609" s="158"/>
    </row>
    <row r="610" spans="1:9" ht="12.75">
      <c r="A610" s="11" t="s">
        <v>888</v>
      </c>
      <c r="B610" s="31" t="s">
        <v>484</v>
      </c>
      <c r="C610" s="8" t="s">
        <v>1253</v>
      </c>
      <c r="D610" s="11" t="s">
        <v>215</v>
      </c>
      <c r="E610" s="11" t="s">
        <v>13</v>
      </c>
      <c r="F610" s="9">
        <f t="shared" si="125"/>
        <v>100000</v>
      </c>
      <c r="G610" s="9">
        <f t="shared" si="125"/>
        <v>0</v>
      </c>
      <c r="H610" s="9">
        <f t="shared" si="125"/>
        <v>0</v>
      </c>
      <c r="I610" s="158"/>
    </row>
    <row r="611" spans="1:9" ht="12.75">
      <c r="A611" s="11" t="s">
        <v>660</v>
      </c>
      <c r="B611" s="31" t="s">
        <v>904</v>
      </c>
      <c r="C611" s="8" t="s">
        <v>1253</v>
      </c>
      <c r="D611" s="11" t="s">
        <v>215</v>
      </c>
      <c r="E611" s="11" t="s">
        <v>305</v>
      </c>
      <c r="F611" s="9">
        <f>'№5 вед '!G269</f>
        <v>100000</v>
      </c>
      <c r="G611" s="9">
        <f>'№5 вед '!H269</f>
        <v>0</v>
      </c>
      <c r="H611" s="9">
        <f>'№5 вед '!I269</f>
        <v>0</v>
      </c>
      <c r="I611" s="158"/>
    </row>
    <row r="612" spans="1:9" ht="78.75">
      <c r="A612" s="11" t="s">
        <v>889</v>
      </c>
      <c r="B612" s="10" t="s">
        <v>1254</v>
      </c>
      <c r="C612" s="8" t="s">
        <v>1255</v>
      </c>
      <c r="D612" s="11"/>
      <c r="E612" s="11"/>
      <c r="F612" s="9">
        <f aca="true" t="shared" si="126" ref="F612:H615">F613</f>
        <v>30000</v>
      </c>
      <c r="G612" s="9">
        <f t="shared" si="126"/>
        <v>0</v>
      </c>
      <c r="H612" s="9">
        <f t="shared" si="126"/>
        <v>0</v>
      </c>
      <c r="I612" s="158"/>
    </row>
    <row r="613" spans="1:9" ht="26.25">
      <c r="A613" s="11" t="s">
        <v>890</v>
      </c>
      <c r="B613" s="10" t="s">
        <v>1804</v>
      </c>
      <c r="C613" s="8" t="s">
        <v>1255</v>
      </c>
      <c r="D613" s="11" t="s">
        <v>147</v>
      </c>
      <c r="E613" s="11"/>
      <c r="F613" s="9">
        <f t="shared" si="126"/>
        <v>30000</v>
      </c>
      <c r="G613" s="9">
        <f t="shared" si="126"/>
        <v>0</v>
      </c>
      <c r="H613" s="9">
        <f t="shared" si="126"/>
        <v>0</v>
      </c>
      <c r="I613" s="158"/>
    </row>
    <row r="614" spans="1:9" ht="26.25">
      <c r="A614" s="11" t="s">
        <v>891</v>
      </c>
      <c r="B614" s="10" t="s">
        <v>410</v>
      </c>
      <c r="C614" s="8" t="s">
        <v>1255</v>
      </c>
      <c r="D614" s="11" t="s">
        <v>749</v>
      </c>
      <c r="E614" s="11"/>
      <c r="F614" s="9">
        <f t="shared" si="126"/>
        <v>30000</v>
      </c>
      <c r="G614" s="9">
        <f t="shared" si="126"/>
        <v>0</v>
      </c>
      <c r="H614" s="9">
        <f t="shared" si="126"/>
        <v>0</v>
      </c>
      <c r="I614" s="158"/>
    </row>
    <row r="615" spans="1:9" ht="12.75">
      <c r="A615" s="11" t="s">
        <v>892</v>
      </c>
      <c r="B615" s="31" t="s">
        <v>484</v>
      </c>
      <c r="C615" s="8" t="s">
        <v>1255</v>
      </c>
      <c r="D615" s="11" t="s">
        <v>749</v>
      </c>
      <c r="E615" s="11" t="s">
        <v>13</v>
      </c>
      <c r="F615" s="9">
        <f t="shared" si="126"/>
        <v>30000</v>
      </c>
      <c r="G615" s="9">
        <f t="shared" si="126"/>
        <v>0</v>
      </c>
      <c r="H615" s="9">
        <f t="shared" si="126"/>
        <v>0</v>
      </c>
      <c r="I615" s="158"/>
    </row>
    <row r="616" spans="1:9" ht="12.75">
      <c r="A616" s="11" t="s">
        <v>893</v>
      </c>
      <c r="B616" s="31" t="s">
        <v>904</v>
      </c>
      <c r="C616" s="8" t="s">
        <v>1255</v>
      </c>
      <c r="D616" s="11" t="s">
        <v>749</v>
      </c>
      <c r="E616" s="11" t="s">
        <v>305</v>
      </c>
      <c r="F616" s="9">
        <f>'№5 вед '!G272</f>
        <v>30000</v>
      </c>
      <c r="G616" s="9">
        <f>'№5 вед '!H272</f>
        <v>0</v>
      </c>
      <c r="H616" s="9">
        <f>'№5 вед '!I272</f>
        <v>0</v>
      </c>
      <c r="I616" s="158"/>
    </row>
    <row r="617" spans="1:9" s="162" customFormat="1" ht="26.25">
      <c r="A617" s="11" t="s">
        <v>894</v>
      </c>
      <c r="B617" s="32" t="s">
        <v>27</v>
      </c>
      <c r="C617" s="14" t="s">
        <v>66</v>
      </c>
      <c r="D617" s="14"/>
      <c r="E617" s="14"/>
      <c r="F617" s="90">
        <f>F618+F739</f>
        <v>36275510</v>
      </c>
      <c r="G617" s="90">
        <f>G618+G739</f>
        <v>48421574.57</v>
      </c>
      <c r="H617" s="90">
        <f>H618+H739</f>
        <v>47179678.07999999</v>
      </c>
      <c r="I617" s="159">
        <f t="shared" si="120"/>
        <v>0.9743524141660309</v>
      </c>
    </row>
    <row r="618" spans="1:9" s="162" customFormat="1" ht="12.75">
      <c r="A618" s="11" t="s">
        <v>895</v>
      </c>
      <c r="B618" s="32" t="s">
        <v>786</v>
      </c>
      <c r="C618" s="65" t="s">
        <v>67</v>
      </c>
      <c r="D618" s="14"/>
      <c r="E618" s="14"/>
      <c r="F618" s="90">
        <f>F619+F628+F633+F638+F647+F656+F665+F670+F686+F691+F704+F709+F714+F719+F724+F734+F729</f>
        <v>35055610</v>
      </c>
      <c r="G618" s="90">
        <f>G619+G628+G633+G638+G647+G656+G665+G670+G686+G691+G704+G709+G714+G719+G724+G734+G729</f>
        <v>36021825.57</v>
      </c>
      <c r="H618" s="90">
        <f>H619+H628+H633+H638+H647+H656+H665+H670+H686+H691+H704+H709+H714+H719+H724+H734+H729</f>
        <v>34955995.57999999</v>
      </c>
      <c r="I618" s="159">
        <f t="shared" si="120"/>
        <v>0.9704115498552727</v>
      </c>
    </row>
    <row r="619" spans="1:9" ht="78.75">
      <c r="A619" s="11" t="s">
        <v>896</v>
      </c>
      <c r="B619" s="71" t="s">
        <v>1241</v>
      </c>
      <c r="C619" s="70" t="s">
        <v>1240</v>
      </c>
      <c r="D619" s="11"/>
      <c r="E619" s="11"/>
      <c r="F619" s="92">
        <f>F620+F624</f>
        <v>734700</v>
      </c>
      <c r="G619" s="92">
        <f>G620+G624</f>
        <v>734700</v>
      </c>
      <c r="H619" s="92">
        <f>H620+H624</f>
        <v>665601.9</v>
      </c>
      <c r="I619" s="158">
        <f t="shared" si="120"/>
        <v>0.9059505920783993</v>
      </c>
    </row>
    <row r="620" spans="1:9" ht="52.5">
      <c r="A620" s="11" t="s">
        <v>897</v>
      </c>
      <c r="B620" s="10" t="s">
        <v>4</v>
      </c>
      <c r="C620" s="70" t="s">
        <v>1240</v>
      </c>
      <c r="D620" s="11" t="s">
        <v>355</v>
      </c>
      <c r="E620" s="11"/>
      <c r="F620" s="92">
        <f aca="true" t="shared" si="127" ref="F620:H622">F621</f>
        <v>670900</v>
      </c>
      <c r="G620" s="92">
        <f t="shared" si="127"/>
        <v>670900</v>
      </c>
      <c r="H620" s="92">
        <f t="shared" si="127"/>
        <v>601801.9</v>
      </c>
      <c r="I620" s="158">
        <f t="shared" si="120"/>
        <v>0.8970068564614697</v>
      </c>
    </row>
    <row r="621" spans="1:9" ht="26.25">
      <c r="A621" s="11" t="s">
        <v>661</v>
      </c>
      <c r="B621" s="10" t="s">
        <v>30</v>
      </c>
      <c r="C621" s="70" t="s">
        <v>1240</v>
      </c>
      <c r="D621" s="11" t="s">
        <v>372</v>
      </c>
      <c r="E621" s="11"/>
      <c r="F621" s="92">
        <f t="shared" si="127"/>
        <v>670900</v>
      </c>
      <c r="G621" s="92">
        <f t="shared" si="127"/>
        <v>670900</v>
      </c>
      <c r="H621" s="92">
        <f t="shared" si="127"/>
        <v>601801.9</v>
      </c>
      <c r="I621" s="158">
        <f t="shared" si="120"/>
        <v>0.8970068564614697</v>
      </c>
    </row>
    <row r="622" spans="1:9" ht="12.75">
      <c r="A622" s="11" t="s">
        <v>983</v>
      </c>
      <c r="B622" s="31" t="s">
        <v>327</v>
      </c>
      <c r="C622" s="70" t="s">
        <v>1240</v>
      </c>
      <c r="D622" s="11" t="s">
        <v>372</v>
      </c>
      <c r="E622" s="11" t="s">
        <v>16</v>
      </c>
      <c r="F622" s="92">
        <f t="shared" si="127"/>
        <v>670900</v>
      </c>
      <c r="G622" s="92">
        <f t="shared" si="127"/>
        <v>670900</v>
      </c>
      <c r="H622" s="92">
        <f t="shared" si="127"/>
        <v>601801.9</v>
      </c>
      <c r="I622" s="158">
        <f t="shared" si="120"/>
        <v>0.8970068564614697</v>
      </c>
    </row>
    <row r="623" spans="1:9" ht="12.75">
      <c r="A623" s="11" t="s">
        <v>984</v>
      </c>
      <c r="B623" s="75" t="s">
        <v>383</v>
      </c>
      <c r="C623" s="70" t="s">
        <v>1240</v>
      </c>
      <c r="D623" s="11" t="s">
        <v>372</v>
      </c>
      <c r="E623" s="11" t="s">
        <v>8</v>
      </c>
      <c r="F623" s="76">
        <f>'№5 вед '!G225</f>
        <v>670900</v>
      </c>
      <c r="G623" s="76">
        <f>'№5 вед '!H225</f>
        <v>670900</v>
      </c>
      <c r="H623" s="76">
        <f>'№5 вед '!I225</f>
        <v>601801.9</v>
      </c>
      <c r="I623" s="158">
        <f t="shared" si="120"/>
        <v>0.8970068564614697</v>
      </c>
    </row>
    <row r="624" spans="1:9" ht="26.25">
      <c r="A624" s="11" t="s">
        <v>985</v>
      </c>
      <c r="B624" s="10" t="s">
        <v>1804</v>
      </c>
      <c r="C624" s="70" t="s">
        <v>1240</v>
      </c>
      <c r="D624" s="11" t="s">
        <v>147</v>
      </c>
      <c r="E624" s="11"/>
      <c r="F624" s="92">
        <f aca="true" t="shared" si="128" ref="F624:H626">F625</f>
        <v>63800</v>
      </c>
      <c r="G624" s="92">
        <f t="shared" si="128"/>
        <v>63800</v>
      </c>
      <c r="H624" s="92">
        <f t="shared" si="128"/>
        <v>63800</v>
      </c>
      <c r="I624" s="158">
        <f t="shared" si="120"/>
        <v>1</v>
      </c>
    </row>
    <row r="625" spans="1:9" ht="26.25">
      <c r="A625" s="11" t="s">
        <v>986</v>
      </c>
      <c r="B625" s="10" t="s">
        <v>410</v>
      </c>
      <c r="C625" s="70" t="s">
        <v>1240</v>
      </c>
      <c r="D625" s="11" t="s">
        <v>749</v>
      </c>
      <c r="E625" s="11"/>
      <c r="F625" s="92">
        <f t="shared" si="128"/>
        <v>63800</v>
      </c>
      <c r="G625" s="92">
        <f t="shared" si="128"/>
        <v>63800</v>
      </c>
      <c r="H625" s="92">
        <f t="shared" si="128"/>
        <v>63800</v>
      </c>
      <c r="I625" s="158">
        <f t="shared" si="120"/>
        <v>1</v>
      </c>
    </row>
    <row r="626" spans="1:9" ht="12.75">
      <c r="A626" s="11" t="s">
        <v>987</v>
      </c>
      <c r="B626" s="31" t="s">
        <v>327</v>
      </c>
      <c r="C626" s="70" t="s">
        <v>1240</v>
      </c>
      <c r="D626" s="11" t="s">
        <v>749</v>
      </c>
      <c r="E626" s="11" t="s">
        <v>16</v>
      </c>
      <c r="F626" s="92">
        <f t="shared" si="128"/>
        <v>63800</v>
      </c>
      <c r="G626" s="92">
        <f t="shared" si="128"/>
        <v>63800</v>
      </c>
      <c r="H626" s="92">
        <f t="shared" si="128"/>
        <v>63800</v>
      </c>
      <c r="I626" s="158">
        <f t="shared" si="120"/>
        <v>1</v>
      </c>
    </row>
    <row r="627" spans="1:9" ht="12.75">
      <c r="A627" s="11" t="s">
        <v>1140</v>
      </c>
      <c r="B627" s="75" t="s">
        <v>383</v>
      </c>
      <c r="C627" s="70" t="s">
        <v>1240</v>
      </c>
      <c r="D627" s="11" t="s">
        <v>749</v>
      </c>
      <c r="E627" s="11" t="s">
        <v>8</v>
      </c>
      <c r="F627" s="76">
        <f>'№5 вед '!G227</f>
        <v>63800</v>
      </c>
      <c r="G627" s="76">
        <f>'№5 вед '!H227</f>
        <v>63800</v>
      </c>
      <c r="H627" s="76">
        <f>'№5 вед '!I227</f>
        <v>63800</v>
      </c>
      <c r="I627" s="158">
        <f t="shared" si="120"/>
        <v>1</v>
      </c>
    </row>
    <row r="628" spans="1:9" ht="66">
      <c r="A628" s="11" t="s">
        <v>1340</v>
      </c>
      <c r="B628" s="7" t="s">
        <v>1005</v>
      </c>
      <c r="C628" s="8" t="s">
        <v>1006</v>
      </c>
      <c r="D628" s="8"/>
      <c r="E628" s="11"/>
      <c r="F628" s="92">
        <f aca="true" t="shared" si="129" ref="F628:H631">F629</f>
        <v>5800</v>
      </c>
      <c r="G628" s="92">
        <f t="shared" si="129"/>
        <v>5100</v>
      </c>
      <c r="H628" s="92">
        <f t="shared" si="129"/>
        <v>0</v>
      </c>
      <c r="I628" s="158">
        <f aca="true" t="shared" si="130" ref="I628:I685">H628/G628</f>
        <v>0</v>
      </c>
    </row>
    <row r="629" spans="1:9" ht="26.25">
      <c r="A629" s="11" t="s">
        <v>1141</v>
      </c>
      <c r="B629" s="10" t="s">
        <v>1804</v>
      </c>
      <c r="C629" s="8" t="s">
        <v>1006</v>
      </c>
      <c r="D629" s="11" t="s">
        <v>147</v>
      </c>
      <c r="E629" s="11"/>
      <c r="F629" s="92">
        <f t="shared" si="129"/>
        <v>5800</v>
      </c>
      <c r="G629" s="92">
        <f t="shared" si="129"/>
        <v>5100</v>
      </c>
      <c r="H629" s="92">
        <f t="shared" si="129"/>
        <v>0</v>
      </c>
      <c r="I629" s="158">
        <f t="shared" si="130"/>
        <v>0</v>
      </c>
    </row>
    <row r="630" spans="1:9" ht="26.25">
      <c r="A630" s="11" t="s">
        <v>1142</v>
      </c>
      <c r="B630" s="10" t="s">
        <v>410</v>
      </c>
      <c r="C630" s="8" t="s">
        <v>1006</v>
      </c>
      <c r="D630" s="11" t="s">
        <v>749</v>
      </c>
      <c r="E630" s="11"/>
      <c r="F630" s="92">
        <f t="shared" si="129"/>
        <v>5800</v>
      </c>
      <c r="G630" s="92">
        <f t="shared" si="129"/>
        <v>5100</v>
      </c>
      <c r="H630" s="92">
        <f t="shared" si="129"/>
        <v>0</v>
      </c>
      <c r="I630" s="158">
        <f t="shared" si="130"/>
        <v>0</v>
      </c>
    </row>
    <row r="631" spans="1:9" ht="12.75">
      <c r="A631" s="11" t="s">
        <v>778</v>
      </c>
      <c r="B631" s="31" t="s">
        <v>746</v>
      </c>
      <c r="C631" s="8" t="s">
        <v>1006</v>
      </c>
      <c r="D631" s="11" t="s">
        <v>749</v>
      </c>
      <c r="E631" s="11" t="s">
        <v>10</v>
      </c>
      <c r="F631" s="92">
        <f t="shared" si="129"/>
        <v>5800</v>
      </c>
      <c r="G631" s="92">
        <f t="shared" si="129"/>
        <v>5100</v>
      </c>
      <c r="H631" s="92">
        <f t="shared" si="129"/>
        <v>0</v>
      </c>
      <c r="I631" s="158">
        <f t="shared" si="130"/>
        <v>0</v>
      </c>
    </row>
    <row r="632" spans="1:9" ht="12.75">
      <c r="A632" s="11" t="s">
        <v>1143</v>
      </c>
      <c r="B632" s="10" t="s">
        <v>1003</v>
      </c>
      <c r="C632" s="8" t="s">
        <v>1006</v>
      </c>
      <c r="D632" s="11" t="s">
        <v>749</v>
      </c>
      <c r="E632" s="11" t="s">
        <v>1004</v>
      </c>
      <c r="F632" s="9">
        <f>'№5 вед '!G81</f>
        <v>5800</v>
      </c>
      <c r="G632" s="9">
        <f>'№5 вед '!H81</f>
        <v>5100</v>
      </c>
      <c r="H632" s="9">
        <f>'№5 вед '!I81</f>
        <v>0</v>
      </c>
      <c r="I632" s="158">
        <f t="shared" si="130"/>
        <v>0</v>
      </c>
    </row>
    <row r="633" spans="1:9" ht="66">
      <c r="A633" s="11" t="s">
        <v>1144</v>
      </c>
      <c r="B633" s="71" t="s">
        <v>1763</v>
      </c>
      <c r="C633" s="8" t="s">
        <v>1762</v>
      </c>
      <c r="D633" s="11"/>
      <c r="E633" s="11"/>
      <c r="F633" s="92">
        <f>F634</f>
        <v>0</v>
      </c>
      <c r="G633" s="92">
        <f>G634</f>
        <v>163000</v>
      </c>
      <c r="H633" s="92">
        <f>H634</f>
        <v>162274.3</v>
      </c>
      <c r="I633" s="158">
        <f>H633/G633</f>
        <v>0.9955478527607361</v>
      </c>
    </row>
    <row r="634" spans="1:9" ht="26.25">
      <c r="A634" s="11" t="s">
        <v>1145</v>
      </c>
      <c r="B634" s="10" t="s">
        <v>1804</v>
      </c>
      <c r="C634" s="8" t="s">
        <v>1762</v>
      </c>
      <c r="D634" s="11" t="s">
        <v>147</v>
      </c>
      <c r="E634" s="11"/>
      <c r="F634" s="92">
        <f aca="true" t="shared" si="131" ref="F634:H636">F635</f>
        <v>0</v>
      </c>
      <c r="G634" s="92">
        <f t="shared" si="131"/>
        <v>163000</v>
      </c>
      <c r="H634" s="92">
        <f t="shared" si="131"/>
        <v>162274.3</v>
      </c>
      <c r="I634" s="158">
        <f>H634/G634</f>
        <v>0.9955478527607361</v>
      </c>
    </row>
    <row r="635" spans="1:9" ht="26.25">
      <c r="A635" s="11" t="s">
        <v>1146</v>
      </c>
      <c r="B635" s="10" t="s">
        <v>410</v>
      </c>
      <c r="C635" s="8" t="s">
        <v>1762</v>
      </c>
      <c r="D635" s="11" t="s">
        <v>749</v>
      </c>
      <c r="E635" s="11"/>
      <c r="F635" s="92">
        <f t="shared" si="131"/>
        <v>0</v>
      </c>
      <c r="G635" s="92">
        <f t="shared" si="131"/>
        <v>163000</v>
      </c>
      <c r="H635" s="92">
        <f t="shared" si="131"/>
        <v>162274.3</v>
      </c>
      <c r="I635" s="158">
        <f>H635/G635</f>
        <v>0.9955478527607361</v>
      </c>
    </row>
    <row r="636" spans="1:9" ht="12.75">
      <c r="A636" s="11" t="s">
        <v>1147</v>
      </c>
      <c r="B636" s="31" t="s">
        <v>746</v>
      </c>
      <c r="C636" s="8" t="s">
        <v>1762</v>
      </c>
      <c r="D636" s="11" t="s">
        <v>749</v>
      </c>
      <c r="E636" s="11" t="s">
        <v>10</v>
      </c>
      <c r="F636" s="92">
        <f t="shared" si="131"/>
        <v>0</v>
      </c>
      <c r="G636" s="92">
        <f t="shared" si="131"/>
        <v>163000</v>
      </c>
      <c r="H636" s="92">
        <f t="shared" si="131"/>
        <v>162274.3</v>
      </c>
      <c r="I636" s="158">
        <f>H636/G636</f>
        <v>0.9955478527607361</v>
      </c>
    </row>
    <row r="637" spans="1:9" ht="12.75">
      <c r="A637" s="11" t="s">
        <v>1148</v>
      </c>
      <c r="B637" s="7" t="s">
        <v>170</v>
      </c>
      <c r="C637" s="8" t="s">
        <v>1762</v>
      </c>
      <c r="D637" s="11" t="s">
        <v>749</v>
      </c>
      <c r="E637" s="11" t="s">
        <v>636</v>
      </c>
      <c r="F637" s="9">
        <f>'№5 вед '!G110</f>
        <v>0</v>
      </c>
      <c r="G637" s="9">
        <f>'№5 вед '!H110</f>
        <v>163000</v>
      </c>
      <c r="H637" s="9">
        <f>'№5 вед '!I110</f>
        <v>162274.3</v>
      </c>
      <c r="I637" s="158">
        <f>H637/G637</f>
        <v>0.9955478527607361</v>
      </c>
    </row>
    <row r="638" spans="1:9" ht="78.75">
      <c r="A638" s="11" t="s">
        <v>1149</v>
      </c>
      <c r="B638" s="10" t="s">
        <v>868</v>
      </c>
      <c r="C638" s="8" t="s">
        <v>78</v>
      </c>
      <c r="D638" s="11"/>
      <c r="E638" s="11"/>
      <c r="F638" s="92">
        <f>F639+F643</f>
        <v>70200</v>
      </c>
      <c r="G638" s="92">
        <f>G639+G643</f>
        <v>56700</v>
      </c>
      <c r="H638" s="92">
        <f>H639+H643</f>
        <v>28551.73</v>
      </c>
      <c r="I638" s="158">
        <f t="shared" si="130"/>
        <v>0.503557848324515</v>
      </c>
    </row>
    <row r="639" spans="1:9" ht="52.5">
      <c r="A639" s="11" t="s">
        <v>1150</v>
      </c>
      <c r="B639" s="10" t="s">
        <v>4</v>
      </c>
      <c r="C639" s="8" t="s">
        <v>78</v>
      </c>
      <c r="D639" s="11" t="s">
        <v>355</v>
      </c>
      <c r="E639" s="11"/>
      <c r="F639" s="92">
        <f aca="true" t="shared" si="132" ref="F639:H641">F640</f>
        <v>67100</v>
      </c>
      <c r="G639" s="92">
        <f t="shared" si="132"/>
        <v>53600</v>
      </c>
      <c r="H639" s="92">
        <f t="shared" si="132"/>
        <v>25451.73</v>
      </c>
      <c r="I639" s="158">
        <f t="shared" si="130"/>
        <v>0.4748457089552239</v>
      </c>
    </row>
    <row r="640" spans="1:9" ht="26.25">
      <c r="A640" s="11" t="s">
        <v>1151</v>
      </c>
      <c r="B640" s="10" t="s">
        <v>30</v>
      </c>
      <c r="C640" s="8" t="s">
        <v>78</v>
      </c>
      <c r="D640" s="11" t="s">
        <v>372</v>
      </c>
      <c r="E640" s="11"/>
      <c r="F640" s="92">
        <f t="shared" si="132"/>
        <v>67100</v>
      </c>
      <c r="G640" s="92">
        <f t="shared" si="132"/>
        <v>53600</v>
      </c>
      <c r="H640" s="92">
        <f t="shared" si="132"/>
        <v>25451.73</v>
      </c>
      <c r="I640" s="158">
        <f t="shared" si="130"/>
        <v>0.4748457089552239</v>
      </c>
    </row>
    <row r="641" spans="1:9" ht="12.75">
      <c r="A641" s="11" t="s">
        <v>1152</v>
      </c>
      <c r="B641" s="31" t="s">
        <v>746</v>
      </c>
      <c r="C641" s="8" t="s">
        <v>78</v>
      </c>
      <c r="D641" s="11" t="s">
        <v>372</v>
      </c>
      <c r="E641" s="11" t="s">
        <v>10</v>
      </c>
      <c r="F641" s="92">
        <f t="shared" si="132"/>
        <v>67100</v>
      </c>
      <c r="G641" s="92">
        <f t="shared" si="132"/>
        <v>53600</v>
      </c>
      <c r="H641" s="92">
        <f t="shared" si="132"/>
        <v>25451.73</v>
      </c>
      <c r="I641" s="158">
        <f t="shared" si="130"/>
        <v>0.4748457089552239</v>
      </c>
    </row>
    <row r="642" spans="1:9" ht="12.75">
      <c r="A642" s="11" t="s">
        <v>1153</v>
      </c>
      <c r="B642" s="7" t="s">
        <v>170</v>
      </c>
      <c r="C642" s="8" t="s">
        <v>78</v>
      </c>
      <c r="D642" s="11" t="s">
        <v>372</v>
      </c>
      <c r="E642" s="11" t="s">
        <v>636</v>
      </c>
      <c r="F642" s="9">
        <f>'№5 вед '!G113</f>
        <v>67100</v>
      </c>
      <c r="G642" s="9">
        <f>'№5 вед '!H113</f>
        <v>53600</v>
      </c>
      <c r="H642" s="9">
        <f>'№5 вед '!I113</f>
        <v>25451.73</v>
      </c>
      <c r="I642" s="158">
        <f t="shared" si="130"/>
        <v>0.4748457089552239</v>
      </c>
    </row>
    <row r="643" spans="1:9" ht="26.25">
      <c r="A643" s="11" t="s">
        <v>1172</v>
      </c>
      <c r="B643" s="10" t="s">
        <v>1804</v>
      </c>
      <c r="C643" s="8" t="s">
        <v>78</v>
      </c>
      <c r="D643" s="11" t="s">
        <v>147</v>
      </c>
      <c r="E643" s="11"/>
      <c r="F643" s="92">
        <f aca="true" t="shared" si="133" ref="F643:H645">F644</f>
        <v>3100</v>
      </c>
      <c r="G643" s="92">
        <f t="shared" si="133"/>
        <v>3100</v>
      </c>
      <c r="H643" s="92">
        <f t="shared" si="133"/>
        <v>3100</v>
      </c>
      <c r="I643" s="158">
        <f t="shared" si="130"/>
        <v>1</v>
      </c>
    </row>
    <row r="644" spans="1:9" ht="26.25">
      <c r="A644" s="11" t="s">
        <v>1173</v>
      </c>
      <c r="B644" s="10" t="s">
        <v>410</v>
      </c>
      <c r="C644" s="8" t="s">
        <v>78</v>
      </c>
      <c r="D644" s="11" t="s">
        <v>749</v>
      </c>
      <c r="E644" s="11"/>
      <c r="F644" s="92">
        <f t="shared" si="133"/>
        <v>3100</v>
      </c>
      <c r="G644" s="92">
        <f t="shared" si="133"/>
        <v>3100</v>
      </c>
      <c r="H644" s="92">
        <f t="shared" si="133"/>
        <v>3100</v>
      </c>
      <c r="I644" s="158">
        <f t="shared" si="130"/>
        <v>1</v>
      </c>
    </row>
    <row r="645" spans="1:9" ht="12.75">
      <c r="A645" s="11" t="s">
        <v>1174</v>
      </c>
      <c r="B645" s="31" t="s">
        <v>746</v>
      </c>
      <c r="C645" s="8" t="s">
        <v>78</v>
      </c>
      <c r="D645" s="11" t="s">
        <v>749</v>
      </c>
      <c r="E645" s="11" t="s">
        <v>10</v>
      </c>
      <c r="F645" s="92">
        <f t="shared" si="133"/>
        <v>3100</v>
      </c>
      <c r="G645" s="92">
        <f t="shared" si="133"/>
        <v>3100</v>
      </c>
      <c r="H645" s="92">
        <f t="shared" si="133"/>
        <v>3100</v>
      </c>
      <c r="I645" s="158">
        <f t="shared" si="130"/>
        <v>1</v>
      </c>
    </row>
    <row r="646" spans="1:9" ht="12.75">
      <c r="A646" s="11" t="s">
        <v>1175</v>
      </c>
      <c r="B646" s="7" t="s">
        <v>170</v>
      </c>
      <c r="C646" s="8" t="s">
        <v>78</v>
      </c>
      <c r="D646" s="11" t="s">
        <v>749</v>
      </c>
      <c r="E646" s="11" t="s">
        <v>636</v>
      </c>
      <c r="F646" s="9">
        <f>'№5 вед '!G115</f>
        <v>3100</v>
      </c>
      <c r="G646" s="9">
        <f>'№5 вед '!H115</f>
        <v>3100</v>
      </c>
      <c r="H646" s="9">
        <f>'№5 вед '!I115</f>
        <v>3100</v>
      </c>
      <c r="I646" s="158">
        <f t="shared" si="130"/>
        <v>1</v>
      </c>
    </row>
    <row r="647" spans="1:9" ht="66">
      <c r="A647" s="11" t="s">
        <v>1176</v>
      </c>
      <c r="B647" s="69" t="s">
        <v>867</v>
      </c>
      <c r="C647" s="70" t="s">
        <v>68</v>
      </c>
      <c r="D647" s="11"/>
      <c r="E647" s="11"/>
      <c r="F647" s="92">
        <f>F648+F652</f>
        <v>729900</v>
      </c>
      <c r="G647" s="92">
        <f>G648+G652</f>
        <v>729900</v>
      </c>
      <c r="H647" s="92">
        <f>H648+H652</f>
        <v>693554.65</v>
      </c>
      <c r="I647" s="158">
        <f t="shared" si="130"/>
        <v>0.9502050280860392</v>
      </c>
    </row>
    <row r="648" spans="1:9" ht="52.5">
      <c r="A648" s="11" t="s">
        <v>1177</v>
      </c>
      <c r="B648" s="10" t="s">
        <v>4</v>
      </c>
      <c r="C648" s="70" t="s">
        <v>68</v>
      </c>
      <c r="D648" s="11" t="s">
        <v>355</v>
      </c>
      <c r="E648" s="11"/>
      <c r="F648" s="92">
        <f aca="true" t="shared" si="134" ref="F648:H650">F649</f>
        <v>670880</v>
      </c>
      <c r="G648" s="92">
        <f t="shared" si="134"/>
        <v>670880</v>
      </c>
      <c r="H648" s="92">
        <f t="shared" si="134"/>
        <v>635507.05</v>
      </c>
      <c r="I648" s="158">
        <f t="shared" si="130"/>
        <v>0.9472738045552112</v>
      </c>
    </row>
    <row r="649" spans="1:9" ht="26.25">
      <c r="A649" s="11" t="s">
        <v>1178</v>
      </c>
      <c r="B649" s="10" t="s">
        <v>30</v>
      </c>
      <c r="C649" s="70" t="s">
        <v>68</v>
      </c>
      <c r="D649" s="11" t="s">
        <v>372</v>
      </c>
      <c r="E649" s="11"/>
      <c r="F649" s="92">
        <f t="shared" si="134"/>
        <v>670880</v>
      </c>
      <c r="G649" s="92">
        <f t="shared" si="134"/>
        <v>670880</v>
      </c>
      <c r="H649" s="92">
        <f t="shared" si="134"/>
        <v>635507.05</v>
      </c>
      <c r="I649" s="158">
        <f t="shared" si="130"/>
        <v>0.9472738045552112</v>
      </c>
    </row>
    <row r="650" spans="1:9" ht="12.75">
      <c r="A650" s="11" t="s">
        <v>1179</v>
      </c>
      <c r="B650" s="31" t="s">
        <v>746</v>
      </c>
      <c r="C650" s="70" t="s">
        <v>68</v>
      </c>
      <c r="D650" s="11" t="s">
        <v>372</v>
      </c>
      <c r="E650" s="11" t="s">
        <v>10</v>
      </c>
      <c r="F650" s="92">
        <f t="shared" si="134"/>
        <v>670880</v>
      </c>
      <c r="G650" s="92">
        <f t="shared" si="134"/>
        <v>670880</v>
      </c>
      <c r="H650" s="92">
        <f t="shared" si="134"/>
        <v>635507.05</v>
      </c>
      <c r="I650" s="158">
        <f t="shared" si="130"/>
        <v>0.9472738045552112</v>
      </c>
    </row>
    <row r="651" spans="1:9" ht="39">
      <c r="A651" s="11" t="s">
        <v>1180</v>
      </c>
      <c r="B651" s="7" t="s">
        <v>582</v>
      </c>
      <c r="C651" s="70" t="s">
        <v>68</v>
      </c>
      <c r="D651" s="11" t="s">
        <v>372</v>
      </c>
      <c r="E651" s="11" t="s">
        <v>298</v>
      </c>
      <c r="F651" s="9">
        <f>'№5 вед '!G56</f>
        <v>670880</v>
      </c>
      <c r="G651" s="9">
        <f>'№5 вед '!H56</f>
        <v>670880</v>
      </c>
      <c r="H651" s="9">
        <f>'№5 вед '!I56</f>
        <v>635507.05</v>
      </c>
      <c r="I651" s="158">
        <f t="shared" si="130"/>
        <v>0.9472738045552112</v>
      </c>
    </row>
    <row r="652" spans="1:9" ht="26.25">
      <c r="A652" s="11" t="s">
        <v>1181</v>
      </c>
      <c r="B652" s="10" t="s">
        <v>1804</v>
      </c>
      <c r="C652" s="70" t="s">
        <v>68</v>
      </c>
      <c r="D652" s="11" t="s">
        <v>147</v>
      </c>
      <c r="E652" s="11"/>
      <c r="F652" s="92">
        <f aca="true" t="shared" si="135" ref="F652:H654">F653</f>
        <v>59020</v>
      </c>
      <c r="G652" s="92">
        <f t="shared" si="135"/>
        <v>59020</v>
      </c>
      <c r="H652" s="92">
        <f t="shared" si="135"/>
        <v>58047.6</v>
      </c>
      <c r="I652" s="158">
        <f t="shared" si="130"/>
        <v>0.9835242290748898</v>
      </c>
    </row>
    <row r="653" spans="1:9" ht="26.25">
      <c r="A653" s="11" t="s">
        <v>1182</v>
      </c>
      <c r="B653" s="10" t="s">
        <v>410</v>
      </c>
      <c r="C653" s="70" t="s">
        <v>68</v>
      </c>
      <c r="D653" s="11" t="s">
        <v>749</v>
      </c>
      <c r="E653" s="11"/>
      <c r="F653" s="92">
        <f t="shared" si="135"/>
        <v>59020</v>
      </c>
      <c r="G653" s="92">
        <f t="shared" si="135"/>
        <v>59020</v>
      </c>
      <c r="H653" s="92">
        <f t="shared" si="135"/>
        <v>58047.6</v>
      </c>
      <c r="I653" s="158">
        <f t="shared" si="130"/>
        <v>0.9835242290748898</v>
      </c>
    </row>
    <row r="654" spans="1:9" ht="12.75">
      <c r="A654" s="11" t="s">
        <v>1183</v>
      </c>
      <c r="B654" s="31" t="s">
        <v>746</v>
      </c>
      <c r="C654" s="70" t="s">
        <v>68</v>
      </c>
      <c r="D654" s="11" t="s">
        <v>749</v>
      </c>
      <c r="E654" s="11" t="s">
        <v>10</v>
      </c>
      <c r="F654" s="92">
        <f t="shared" si="135"/>
        <v>59020</v>
      </c>
      <c r="G654" s="92">
        <f t="shared" si="135"/>
        <v>59020</v>
      </c>
      <c r="H654" s="92">
        <f t="shared" si="135"/>
        <v>58047.6</v>
      </c>
      <c r="I654" s="158">
        <f t="shared" si="130"/>
        <v>0.9835242290748898</v>
      </c>
    </row>
    <row r="655" spans="1:9" ht="39">
      <c r="A655" s="11" t="s">
        <v>1184</v>
      </c>
      <c r="B655" s="7" t="s">
        <v>582</v>
      </c>
      <c r="C655" s="70" t="s">
        <v>68</v>
      </c>
      <c r="D655" s="11" t="s">
        <v>749</v>
      </c>
      <c r="E655" s="11" t="s">
        <v>298</v>
      </c>
      <c r="F655" s="9">
        <f>'№5 вед '!G58</f>
        <v>59020</v>
      </c>
      <c r="G655" s="9">
        <f>'№5 вед '!H58</f>
        <v>59020</v>
      </c>
      <c r="H655" s="9">
        <f>'№5 вед '!I58</f>
        <v>58047.6</v>
      </c>
      <c r="I655" s="158">
        <f t="shared" si="130"/>
        <v>0.9835242290748898</v>
      </c>
    </row>
    <row r="656" spans="1:9" ht="105">
      <c r="A656" s="11" t="s">
        <v>1185</v>
      </c>
      <c r="B656" s="10" t="s">
        <v>1805</v>
      </c>
      <c r="C656" s="8" t="s">
        <v>1764</v>
      </c>
      <c r="D656" s="11"/>
      <c r="E656" s="11"/>
      <c r="F656" s="92">
        <f>F657+F661</f>
        <v>0</v>
      </c>
      <c r="G656" s="92">
        <f>G657+G661</f>
        <v>3500</v>
      </c>
      <c r="H656" s="92">
        <f>H657+H661</f>
        <v>3500</v>
      </c>
      <c r="I656" s="158">
        <f aca="true" t="shared" si="136" ref="I656:I664">H656/G656</f>
        <v>1</v>
      </c>
    </row>
    <row r="657" spans="1:9" ht="52.5">
      <c r="A657" s="11" t="s">
        <v>1341</v>
      </c>
      <c r="B657" s="10" t="s">
        <v>4</v>
      </c>
      <c r="C657" s="8" t="s">
        <v>1764</v>
      </c>
      <c r="D657" s="11" t="s">
        <v>355</v>
      </c>
      <c r="E657" s="11"/>
      <c r="F657" s="92">
        <f aca="true" t="shared" si="137" ref="F657:H659">F658</f>
        <v>0</v>
      </c>
      <c r="G657" s="92">
        <f t="shared" si="137"/>
        <v>3400</v>
      </c>
      <c r="H657" s="92">
        <f t="shared" si="137"/>
        <v>3400</v>
      </c>
      <c r="I657" s="158">
        <f t="shared" si="136"/>
        <v>1</v>
      </c>
    </row>
    <row r="658" spans="1:9" ht="26.25">
      <c r="A658" s="11" t="s">
        <v>1342</v>
      </c>
      <c r="B658" s="10" t="s">
        <v>30</v>
      </c>
      <c r="C658" s="8" t="s">
        <v>1764</v>
      </c>
      <c r="D658" s="11" t="s">
        <v>372</v>
      </c>
      <c r="E658" s="11"/>
      <c r="F658" s="92">
        <f t="shared" si="137"/>
        <v>0</v>
      </c>
      <c r="G658" s="92">
        <f t="shared" si="137"/>
        <v>3400</v>
      </c>
      <c r="H658" s="92">
        <f t="shared" si="137"/>
        <v>3400</v>
      </c>
      <c r="I658" s="158">
        <f t="shared" si="136"/>
        <v>1</v>
      </c>
    </row>
    <row r="659" spans="1:9" ht="12.75">
      <c r="A659" s="11" t="s">
        <v>1343</v>
      </c>
      <c r="B659" s="31" t="s">
        <v>746</v>
      </c>
      <c r="C659" s="8" t="s">
        <v>1764</v>
      </c>
      <c r="D659" s="11" t="s">
        <v>372</v>
      </c>
      <c r="E659" s="11" t="s">
        <v>10</v>
      </c>
      <c r="F659" s="92">
        <f t="shared" si="137"/>
        <v>0</v>
      </c>
      <c r="G659" s="92">
        <f t="shared" si="137"/>
        <v>3400</v>
      </c>
      <c r="H659" s="92">
        <f t="shared" si="137"/>
        <v>3400</v>
      </c>
      <c r="I659" s="158">
        <f t="shared" si="136"/>
        <v>1</v>
      </c>
    </row>
    <row r="660" spans="1:9" ht="12.75">
      <c r="A660" s="11" t="s">
        <v>1186</v>
      </c>
      <c r="B660" s="7" t="s">
        <v>170</v>
      </c>
      <c r="C660" s="8" t="s">
        <v>1764</v>
      </c>
      <c r="D660" s="11" t="s">
        <v>372</v>
      </c>
      <c r="E660" s="11" t="s">
        <v>636</v>
      </c>
      <c r="F660" s="9">
        <f>'№5 вед '!G118</f>
        <v>0</v>
      </c>
      <c r="G660" s="9">
        <f>'№5 вед '!H118</f>
        <v>3400</v>
      </c>
      <c r="H660" s="9">
        <f>'№5 вед '!I118</f>
        <v>3400</v>
      </c>
      <c r="I660" s="158">
        <f t="shared" si="136"/>
        <v>1</v>
      </c>
    </row>
    <row r="661" spans="1:9" ht="26.25">
      <c r="A661" s="11" t="s">
        <v>1344</v>
      </c>
      <c r="B661" s="10" t="s">
        <v>1804</v>
      </c>
      <c r="C661" s="8" t="s">
        <v>1764</v>
      </c>
      <c r="D661" s="11" t="s">
        <v>147</v>
      </c>
      <c r="E661" s="11"/>
      <c r="F661" s="92">
        <f aca="true" t="shared" si="138" ref="F661:H663">F662</f>
        <v>0</v>
      </c>
      <c r="G661" s="92">
        <f t="shared" si="138"/>
        <v>100</v>
      </c>
      <c r="H661" s="92">
        <f t="shared" si="138"/>
        <v>100</v>
      </c>
      <c r="I661" s="158">
        <f t="shared" si="136"/>
        <v>1</v>
      </c>
    </row>
    <row r="662" spans="1:9" ht="26.25">
      <c r="A662" s="11" t="s">
        <v>1345</v>
      </c>
      <c r="B662" s="10" t="s">
        <v>410</v>
      </c>
      <c r="C662" s="8" t="s">
        <v>1764</v>
      </c>
      <c r="D662" s="11" t="s">
        <v>749</v>
      </c>
      <c r="E662" s="11"/>
      <c r="F662" s="92">
        <f t="shared" si="138"/>
        <v>0</v>
      </c>
      <c r="G662" s="92">
        <f t="shared" si="138"/>
        <v>100</v>
      </c>
      <c r="H662" s="92">
        <f t="shared" si="138"/>
        <v>100</v>
      </c>
      <c r="I662" s="158">
        <f t="shared" si="136"/>
        <v>1</v>
      </c>
    </row>
    <row r="663" spans="1:9" ht="12.75">
      <c r="A663" s="11" t="s">
        <v>1187</v>
      </c>
      <c r="B663" s="31" t="s">
        <v>746</v>
      </c>
      <c r="C663" s="8" t="s">
        <v>1764</v>
      </c>
      <c r="D663" s="11" t="s">
        <v>749</v>
      </c>
      <c r="E663" s="11" t="s">
        <v>10</v>
      </c>
      <c r="F663" s="92">
        <f t="shared" si="138"/>
        <v>0</v>
      </c>
      <c r="G663" s="92">
        <f t="shared" si="138"/>
        <v>100</v>
      </c>
      <c r="H663" s="92">
        <f t="shared" si="138"/>
        <v>100</v>
      </c>
      <c r="I663" s="158">
        <f t="shared" si="136"/>
        <v>1</v>
      </c>
    </row>
    <row r="664" spans="1:9" ht="12.75">
      <c r="A664" s="11" t="s">
        <v>1188</v>
      </c>
      <c r="B664" s="7" t="s">
        <v>170</v>
      </c>
      <c r="C664" s="8" t="s">
        <v>1764</v>
      </c>
      <c r="D664" s="11" t="s">
        <v>749</v>
      </c>
      <c r="E664" s="11" t="s">
        <v>636</v>
      </c>
      <c r="F664" s="9">
        <f>'№5 вед '!G120</f>
        <v>0</v>
      </c>
      <c r="G664" s="9">
        <f>'№5 вед '!H120</f>
        <v>100</v>
      </c>
      <c r="H664" s="9">
        <f>'№5 вед '!I120</f>
        <v>100</v>
      </c>
      <c r="I664" s="158">
        <f t="shared" si="136"/>
        <v>1</v>
      </c>
    </row>
    <row r="665" spans="1:9" ht="52.5">
      <c r="A665" s="11" t="s">
        <v>1189</v>
      </c>
      <c r="B665" s="31" t="s">
        <v>587</v>
      </c>
      <c r="C665" s="8" t="s">
        <v>70</v>
      </c>
      <c r="D665" s="11"/>
      <c r="E665" s="11"/>
      <c r="F665" s="92">
        <f aca="true" t="shared" si="139" ref="F665:H668">F666</f>
        <v>200000</v>
      </c>
      <c r="G665" s="92">
        <f t="shared" si="139"/>
        <v>200000</v>
      </c>
      <c r="H665" s="92">
        <f t="shared" si="139"/>
        <v>0</v>
      </c>
      <c r="I665" s="158">
        <f t="shared" si="130"/>
        <v>0</v>
      </c>
    </row>
    <row r="666" spans="1:9" ht="12.75">
      <c r="A666" s="11" t="s">
        <v>1190</v>
      </c>
      <c r="B666" s="10" t="s">
        <v>33</v>
      </c>
      <c r="C666" s="8" t="s">
        <v>70</v>
      </c>
      <c r="D666" s="11" t="s">
        <v>32</v>
      </c>
      <c r="E666" s="11"/>
      <c r="F666" s="92">
        <f t="shared" si="139"/>
        <v>200000</v>
      </c>
      <c r="G666" s="92">
        <f t="shared" si="139"/>
        <v>200000</v>
      </c>
      <c r="H666" s="92">
        <f t="shared" si="139"/>
        <v>0</v>
      </c>
      <c r="I666" s="158">
        <f t="shared" si="130"/>
        <v>0</v>
      </c>
    </row>
    <row r="667" spans="1:9" ht="12.75">
      <c r="A667" s="11" t="s">
        <v>1191</v>
      </c>
      <c r="B667" s="10" t="s">
        <v>787</v>
      </c>
      <c r="C667" s="8" t="s">
        <v>70</v>
      </c>
      <c r="D667" s="11" t="s">
        <v>788</v>
      </c>
      <c r="E667" s="11"/>
      <c r="F667" s="92">
        <f t="shared" si="139"/>
        <v>200000</v>
      </c>
      <c r="G667" s="92">
        <f t="shared" si="139"/>
        <v>200000</v>
      </c>
      <c r="H667" s="92">
        <f t="shared" si="139"/>
        <v>0</v>
      </c>
      <c r="I667" s="158">
        <f t="shared" si="130"/>
        <v>0</v>
      </c>
    </row>
    <row r="668" spans="1:9" ht="12.75">
      <c r="A668" s="11" t="s">
        <v>1192</v>
      </c>
      <c r="B668" s="31" t="s">
        <v>746</v>
      </c>
      <c r="C668" s="8" t="s">
        <v>70</v>
      </c>
      <c r="D668" s="11" t="s">
        <v>788</v>
      </c>
      <c r="E668" s="11" t="s">
        <v>10</v>
      </c>
      <c r="F668" s="92">
        <f t="shared" si="139"/>
        <v>200000</v>
      </c>
      <c r="G668" s="92">
        <f t="shared" si="139"/>
        <v>200000</v>
      </c>
      <c r="H668" s="92">
        <f t="shared" si="139"/>
        <v>0</v>
      </c>
      <c r="I668" s="158">
        <f t="shared" si="130"/>
        <v>0</v>
      </c>
    </row>
    <row r="669" spans="1:9" ht="12.75">
      <c r="A669" s="11" t="s">
        <v>1193</v>
      </c>
      <c r="B669" s="31" t="s">
        <v>511</v>
      </c>
      <c r="C669" s="8" t="s">
        <v>70</v>
      </c>
      <c r="D669" s="11" t="s">
        <v>788</v>
      </c>
      <c r="E669" s="11" t="s">
        <v>834</v>
      </c>
      <c r="F669" s="9">
        <f>'№5 вед '!G87</f>
        <v>200000</v>
      </c>
      <c r="G669" s="9">
        <f>'№5 вед '!H87</f>
        <v>200000</v>
      </c>
      <c r="H669" s="9">
        <f>'№5 вед '!I87</f>
        <v>0</v>
      </c>
      <c r="I669" s="158">
        <f t="shared" si="130"/>
        <v>0</v>
      </c>
    </row>
    <row r="670" spans="1:9" ht="52.5">
      <c r="A670" s="11" t="s">
        <v>1346</v>
      </c>
      <c r="B670" s="7" t="s">
        <v>1066</v>
      </c>
      <c r="C670" s="8" t="s">
        <v>69</v>
      </c>
      <c r="D670" s="11"/>
      <c r="E670" s="11"/>
      <c r="F670" s="92">
        <f>F671+F675+F679</f>
        <v>26163713</v>
      </c>
      <c r="G670" s="92">
        <f>G671+G675+G679</f>
        <v>27646503.700000003</v>
      </c>
      <c r="H670" s="92">
        <f>H671+H675+H679</f>
        <v>27208370.240000002</v>
      </c>
      <c r="I670" s="158">
        <f t="shared" si="130"/>
        <v>0.9841523013269847</v>
      </c>
    </row>
    <row r="671" spans="1:9" ht="52.5">
      <c r="A671" s="11" t="s">
        <v>1347</v>
      </c>
      <c r="B671" s="10" t="s">
        <v>4</v>
      </c>
      <c r="C671" s="8" t="s">
        <v>69</v>
      </c>
      <c r="D671" s="11" t="s">
        <v>355</v>
      </c>
      <c r="E671" s="11"/>
      <c r="F671" s="92">
        <f aca="true" t="shared" si="140" ref="F671:H673">F672</f>
        <v>19419443</v>
      </c>
      <c r="G671" s="92">
        <f t="shared" si="140"/>
        <v>20721832.21</v>
      </c>
      <c r="H671" s="92">
        <f t="shared" si="140"/>
        <v>20714806.94</v>
      </c>
      <c r="I671" s="158">
        <f t="shared" si="130"/>
        <v>0.9996609725467901</v>
      </c>
    </row>
    <row r="672" spans="1:9" ht="26.25">
      <c r="A672" s="11" t="s">
        <v>1348</v>
      </c>
      <c r="B672" s="10" t="s">
        <v>30</v>
      </c>
      <c r="C672" s="8" t="s">
        <v>69</v>
      </c>
      <c r="D672" s="11" t="s">
        <v>372</v>
      </c>
      <c r="E672" s="11"/>
      <c r="F672" s="92">
        <f t="shared" si="140"/>
        <v>19419443</v>
      </c>
      <c r="G672" s="92">
        <f t="shared" si="140"/>
        <v>20721832.21</v>
      </c>
      <c r="H672" s="92">
        <f t="shared" si="140"/>
        <v>20714806.94</v>
      </c>
      <c r="I672" s="158">
        <f t="shared" si="130"/>
        <v>0.9996609725467901</v>
      </c>
    </row>
    <row r="673" spans="1:9" ht="12.75">
      <c r="A673" s="11" t="s">
        <v>1349</v>
      </c>
      <c r="B673" s="31" t="s">
        <v>746</v>
      </c>
      <c r="C673" s="8" t="s">
        <v>69</v>
      </c>
      <c r="D673" s="11" t="s">
        <v>372</v>
      </c>
      <c r="E673" s="11" t="s">
        <v>10</v>
      </c>
      <c r="F673" s="92">
        <f>F674</f>
        <v>19419443</v>
      </c>
      <c r="G673" s="92">
        <f t="shared" si="140"/>
        <v>20721832.21</v>
      </c>
      <c r="H673" s="92">
        <f t="shared" si="140"/>
        <v>20714806.94</v>
      </c>
      <c r="I673" s="158">
        <f t="shared" si="130"/>
        <v>0.9996609725467901</v>
      </c>
    </row>
    <row r="674" spans="1:9" ht="39">
      <c r="A674" s="11" t="s">
        <v>1194</v>
      </c>
      <c r="B674" s="7" t="s">
        <v>582</v>
      </c>
      <c r="C674" s="8" t="s">
        <v>69</v>
      </c>
      <c r="D674" s="11" t="s">
        <v>372</v>
      </c>
      <c r="E674" s="11" t="s">
        <v>298</v>
      </c>
      <c r="F674" s="9">
        <f>'№5 вед '!G61</f>
        <v>19419443</v>
      </c>
      <c r="G674" s="9">
        <f>'№5 вед '!H61</f>
        <v>20721832.21</v>
      </c>
      <c r="H674" s="9">
        <f>'№5 вед '!I61</f>
        <v>20714806.94</v>
      </c>
      <c r="I674" s="158">
        <f t="shared" si="130"/>
        <v>0.9996609725467901</v>
      </c>
    </row>
    <row r="675" spans="1:9" ht="26.25">
      <c r="A675" s="11" t="s">
        <v>1195</v>
      </c>
      <c r="B675" s="10" t="s">
        <v>1804</v>
      </c>
      <c r="C675" s="8" t="s">
        <v>69</v>
      </c>
      <c r="D675" s="11" t="s">
        <v>147</v>
      </c>
      <c r="E675" s="11"/>
      <c r="F675" s="92">
        <f aca="true" t="shared" si="141" ref="F675:H677">F676</f>
        <v>6534270</v>
      </c>
      <c r="G675" s="92">
        <f t="shared" si="141"/>
        <v>6373293.890000001</v>
      </c>
      <c r="H675" s="92">
        <f t="shared" si="141"/>
        <v>5942185.7</v>
      </c>
      <c r="I675" s="158">
        <f t="shared" si="130"/>
        <v>0.932357082940043</v>
      </c>
    </row>
    <row r="676" spans="1:9" ht="26.25">
      <c r="A676" s="11" t="s">
        <v>1196</v>
      </c>
      <c r="B676" s="10" t="s">
        <v>410</v>
      </c>
      <c r="C676" s="8" t="s">
        <v>69</v>
      </c>
      <c r="D676" s="11" t="s">
        <v>749</v>
      </c>
      <c r="E676" s="11"/>
      <c r="F676" s="92">
        <f>F677</f>
        <v>6534270</v>
      </c>
      <c r="G676" s="92">
        <f t="shared" si="141"/>
        <v>6373293.890000001</v>
      </c>
      <c r="H676" s="92">
        <f t="shared" si="141"/>
        <v>5942185.7</v>
      </c>
      <c r="I676" s="158">
        <f t="shared" si="130"/>
        <v>0.932357082940043</v>
      </c>
    </row>
    <row r="677" spans="1:9" ht="12.75">
      <c r="A677" s="11" t="s">
        <v>1197</v>
      </c>
      <c r="B677" s="31" t="s">
        <v>746</v>
      </c>
      <c r="C677" s="8" t="s">
        <v>69</v>
      </c>
      <c r="D677" s="11" t="s">
        <v>749</v>
      </c>
      <c r="E677" s="11" t="s">
        <v>10</v>
      </c>
      <c r="F677" s="92">
        <f t="shared" si="141"/>
        <v>6534270</v>
      </c>
      <c r="G677" s="92">
        <f t="shared" si="141"/>
        <v>6373293.890000001</v>
      </c>
      <c r="H677" s="92">
        <f t="shared" si="141"/>
        <v>5942185.7</v>
      </c>
      <c r="I677" s="158">
        <f t="shared" si="130"/>
        <v>0.932357082940043</v>
      </c>
    </row>
    <row r="678" spans="1:9" ht="39">
      <c r="A678" s="11" t="s">
        <v>1198</v>
      </c>
      <c r="B678" s="7" t="s">
        <v>582</v>
      </c>
      <c r="C678" s="8" t="s">
        <v>69</v>
      </c>
      <c r="D678" s="11" t="s">
        <v>749</v>
      </c>
      <c r="E678" s="11" t="s">
        <v>298</v>
      </c>
      <c r="F678" s="9">
        <f>'№5 вед '!G63</f>
        <v>6534270</v>
      </c>
      <c r="G678" s="9">
        <f>'№5 вед '!H63</f>
        <v>6373293.890000001</v>
      </c>
      <c r="H678" s="9">
        <f>'№5 вед '!I63</f>
        <v>5942185.7</v>
      </c>
      <c r="I678" s="158">
        <f t="shared" si="130"/>
        <v>0.932357082940043</v>
      </c>
    </row>
    <row r="679" spans="1:9" ht="12.75">
      <c r="A679" s="11" t="s">
        <v>1199</v>
      </c>
      <c r="B679" s="10" t="s">
        <v>33</v>
      </c>
      <c r="C679" s="8" t="s">
        <v>69</v>
      </c>
      <c r="D679" s="11" t="s">
        <v>32</v>
      </c>
      <c r="E679" s="11"/>
      <c r="F679" s="92">
        <f>F683+F680</f>
        <v>210000</v>
      </c>
      <c r="G679" s="92">
        <f>G683+G680</f>
        <v>551377.6</v>
      </c>
      <c r="H679" s="92">
        <f>H683+H680</f>
        <v>551377.6</v>
      </c>
      <c r="I679" s="158">
        <f t="shared" si="130"/>
        <v>1</v>
      </c>
    </row>
    <row r="680" spans="1:9" ht="12.75">
      <c r="A680" s="11" t="s">
        <v>1200</v>
      </c>
      <c r="B680" s="10" t="s">
        <v>1574</v>
      </c>
      <c r="C680" s="8" t="s">
        <v>69</v>
      </c>
      <c r="D680" s="11" t="s">
        <v>1571</v>
      </c>
      <c r="E680" s="11"/>
      <c r="F680" s="92">
        <f aca="true" t="shared" si="142" ref="F680:H681">F681</f>
        <v>0</v>
      </c>
      <c r="G680" s="92">
        <f t="shared" si="142"/>
        <v>55850</v>
      </c>
      <c r="H680" s="92">
        <f t="shared" si="142"/>
        <v>55850</v>
      </c>
      <c r="I680" s="158">
        <f t="shared" si="130"/>
        <v>1</v>
      </c>
    </row>
    <row r="681" spans="1:9" ht="12.75">
      <c r="A681" s="11" t="s">
        <v>1201</v>
      </c>
      <c r="B681" s="31" t="s">
        <v>746</v>
      </c>
      <c r="C681" s="8" t="s">
        <v>69</v>
      </c>
      <c r="D681" s="11" t="s">
        <v>1571</v>
      </c>
      <c r="E681" s="11" t="s">
        <v>10</v>
      </c>
      <c r="F681" s="92">
        <f t="shared" si="142"/>
        <v>0</v>
      </c>
      <c r="G681" s="92">
        <f t="shared" si="142"/>
        <v>55850</v>
      </c>
      <c r="H681" s="92">
        <f t="shared" si="142"/>
        <v>55850</v>
      </c>
      <c r="I681" s="158">
        <f t="shared" si="130"/>
        <v>1</v>
      </c>
    </row>
    <row r="682" spans="1:9" ht="39">
      <c r="A682" s="11" t="s">
        <v>1202</v>
      </c>
      <c r="B682" s="7" t="s">
        <v>582</v>
      </c>
      <c r="C682" s="8" t="s">
        <v>69</v>
      </c>
      <c r="D682" s="11" t="s">
        <v>1571</v>
      </c>
      <c r="E682" s="11" t="s">
        <v>298</v>
      </c>
      <c r="F682" s="92">
        <f>'№5 вед '!G65</f>
        <v>0</v>
      </c>
      <c r="G682" s="92">
        <f>'№5 вед '!H65</f>
        <v>55850</v>
      </c>
      <c r="H682" s="92">
        <f>'№5 вед '!I65</f>
        <v>55850</v>
      </c>
      <c r="I682" s="158">
        <f t="shared" si="130"/>
        <v>1</v>
      </c>
    </row>
    <row r="683" spans="1:9" ht="12.75">
      <c r="A683" s="11" t="s">
        <v>1203</v>
      </c>
      <c r="B683" s="10" t="s">
        <v>34</v>
      </c>
      <c r="C683" s="8" t="s">
        <v>69</v>
      </c>
      <c r="D683" s="11" t="s">
        <v>31</v>
      </c>
      <c r="E683" s="11"/>
      <c r="F683" s="92">
        <f aca="true" t="shared" si="143" ref="F683:H684">F684</f>
        <v>210000</v>
      </c>
      <c r="G683" s="92">
        <f t="shared" si="143"/>
        <v>495527.6</v>
      </c>
      <c r="H683" s="92">
        <f t="shared" si="143"/>
        <v>495527.6</v>
      </c>
      <c r="I683" s="158">
        <f t="shared" si="130"/>
        <v>1</v>
      </c>
    </row>
    <row r="684" spans="1:9" ht="12.75">
      <c r="A684" s="11" t="s">
        <v>1204</v>
      </c>
      <c r="B684" s="31" t="s">
        <v>746</v>
      </c>
      <c r="C684" s="8" t="s">
        <v>69</v>
      </c>
      <c r="D684" s="11" t="s">
        <v>31</v>
      </c>
      <c r="E684" s="11" t="s">
        <v>10</v>
      </c>
      <c r="F684" s="92">
        <f t="shared" si="143"/>
        <v>210000</v>
      </c>
      <c r="G684" s="92">
        <f t="shared" si="143"/>
        <v>495527.6</v>
      </c>
      <c r="H684" s="92">
        <f t="shared" si="143"/>
        <v>495527.6</v>
      </c>
      <c r="I684" s="158">
        <f t="shared" si="130"/>
        <v>1</v>
      </c>
    </row>
    <row r="685" spans="1:9" ht="39">
      <c r="A685" s="11" t="s">
        <v>1205</v>
      </c>
      <c r="B685" s="7" t="s">
        <v>582</v>
      </c>
      <c r="C685" s="8" t="s">
        <v>69</v>
      </c>
      <c r="D685" s="11" t="s">
        <v>31</v>
      </c>
      <c r="E685" s="11" t="s">
        <v>298</v>
      </c>
      <c r="F685" s="9">
        <f>'№5 вед '!G66</f>
        <v>210000</v>
      </c>
      <c r="G685" s="9">
        <f>'№5 вед '!H66</f>
        <v>495527.6</v>
      </c>
      <c r="H685" s="9">
        <f>'№5 вед '!I66</f>
        <v>495527.6</v>
      </c>
      <c r="I685" s="158">
        <f t="shared" si="130"/>
        <v>1</v>
      </c>
    </row>
    <row r="686" spans="1:9" ht="66">
      <c r="A686" s="11" t="s">
        <v>1206</v>
      </c>
      <c r="B686" s="71" t="s">
        <v>1067</v>
      </c>
      <c r="C686" s="8" t="s">
        <v>79</v>
      </c>
      <c r="D686" s="11"/>
      <c r="E686" s="11"/>
      <c r="F686" s="92">
        <f aca="true" t="shared" si="144" ref="F686:H689">F687</f>
        <v>10000</v>
      </c>
      <c r="G686" s="92">
        <f t="shared" si="144"/>
        <v>0</v>
      </c>
      <c r="H686" s="92">
        <f t="shared" si="144"/>
        <v>0</v>
      </c>
      <c r="I686" s="158"/>
    </row>
    <row r="687" spans="1:9" ht="26.25">
      <c r="A687" s="11" t="s">
        <v>1207</v>
      </c>
      <c r="B687" s="10" t="s">
        <v>1804</v>
      </c>
      <c r="C687" s="8" t="s">
        <v>79</v>
      </c>
      <c r="D687" s="11" t="s">
        <v>147</v>
      </c>
      <c r="E687" s="11"/>
      <c r="F687" s="92">
        <f t="shared" si="144"/>
        <v>10000</v>
      </c>
      <c r="G687" s="92">
        <f t="shared" si="144"/>
        <v>0</v>
      </c>
      <c r="H687" s="92">
        <f t="shared" si="144"/>
        <v>0</v>
      </c>
      <c r="I687" s="158"/>
    </row>
    <row r="688" spans="1:9" ht="26.25">
      <c r="A688" s="11" t="s">
        <v>1208</v>
      </c>
      <c r="B688" s="10" t="s">
        <v>410</v>
      </c>
      <c r="C688" s="8" t="s">
        <v>79</v>
      </c>
      <c r="D688" s="11" t="s">
        <v>749</v>
      </c>
      <c r="E688" s="11"/>
      <c r="F688" s="92">
        <f t="shared" si="144"/>
        <v>10000</v>
      </c>
      <c r="G688" s="92">
        <f t="shared" si="144"/>
        <v>0</v>
      </c>
      <c r="H688" s="92">
        <f t="shared" si="144"/>
        <v>0</v>
      </c>
      <c r="I688" s="158"/>
    </row>
    <row r="689" spans="1:9" ht="12.75">
      <c r="A689" s="11" t="s">
        <v>1209</v>
      </c>
      <c r="B689" s="31" t="s">
        <v>746</v>
      </c>
      <c r="C689" s="8" t="s">
        <v>79</v>
      </c>
      <c r="D689" s="11" t="s">
        <v>749</v>
      </c>
      <c r="E689" s="11" t="s">
        <v>10</v>
      </c>
      <c r="F689" s="92">
        <f t="shared" si="144"/>
        <v>10000</v>
      </c>
      <c r="G689" s="92">
        <f t="shared" si="144"/>
        <v>0</v>
      </c>
      <c r="H689" s="92">
        <f t="shared" si="144"/>
        <v>0</v>
      </c>
      <c r="I689" s="158"/>
    </row>
    <row r="690" spans="1:9" ht="12.75">
      <c r="A690" s="11" t="s">
        <v>1442</v>
      </c>
      <c r="B690" s="7" t="s">
        <v>170</v>
      </c>
      <c r="C690" s="8" t="s">
        <v>79</v>
      </c>
      <c r="D690" s="11" t="s">
        <v>749</v>
      </c>
      <c r="E690" s="11" t="s">
        <v>636</v>
      </c>
      <c r="F690" s="9">
        <f>'№5 вед '!G123</f>
        <v>10000</v>
      </c>
      <c r="G690" s="9">
        <f>'№5 вед '!H123</f>
        <v>0</v>
      </c>
      <c r="H690" s="9">
        <f>'№5 вед '!I123</f>
        <v>0</v>
      </c>
      <c r="I690" s="158"/>
    </row>
    <row r="691" spans="1:9" ht="52.5">
      <c r="A691" s="11" t="s">
        <v>1443</v>
      </c>
      <c r="B691" s="10" t="s">
        <v>774</v>
      </c>
      <c r="C691" s="8" t="s">
        <v>775</v>
      </c>
      <c r="D691" s="11"/>
      <c r="E691" s="11"/>
      <c r="F691" s="92">
        <f>F692+F696+F700</f>
        <v>3106195</v>
      </c>
      <c r="G691" s="92">
        <f>G692+G696+G700</f>
        <v>2565603.08</v>
      </c>
      <c r="H691" s="92">
        <f>H692+H696+H700</f>
        <v>2565603.08</v>
      </c>
      <c r="I691" s="158">
        <f aca="true" t="shared" si="145" ref="I691:I739">H691/G691</f>
        <v>1</v>
      </c>
    </row>
    <row r="692" spans="1:9" ht="52.5">
      <c r="A692" s="11" t="s">
        <v>1444</v>
      </c>
      <c r="B692" s="10" t="s">
        <v>4</v>
      </c>
      <c r="C692" s="8" t="s">
        <v>775</v>
      </c>
      <c r="D692" s="11" t="s">
        <v>355</v>
      </c>
      <c r="E692" s="11"/>
      <c r="F692" s="92">
        <f aca="true" t="shared" si="146" ref="F692:H694">F693</f>
        <v>2852695</v>
      </c>
      <c r="G692" s="92">
        <f t="shared" si="146"/>
        <v>2215253.08</v>
      </c>
      <c r="H692" s="92">
        <f t="shared" si="146"/>
        <v>2215253.08</v>
      </c>
      <c r="I692" s="158">
        <f t="shared" si="145"/>
        <v>1</v>
      </c>
    </row>
    <row r="693" spans="1:9" ht="12.75">
      <c r="A693" s="11" t="s">
        <v>1445</v>
      </c>
      <c r="B693" s="10" t="s">
        <v>5</v>
      </c>
      <c r="C693" s="8" t="s">
        <v>775</v>
      </c>
      <c r="D693" s="11" t="s">
        <v>364</v>
      </c>
      <c r="E693" s="11"/>
      <c r="F693" s="92">
        <f t="shared" si="146"/>
        <v>2852695</v>
      </c>
      <c r="G693" s="92">
        <f t="shared" si="146"/>
        <v>2215253.08</v>
      </c>
      <c r="H693" s="92">
        <f t="shared" si="146"/>
        <v>2215253.08</v>
      </c>
      <c r="I693" s="158">
        <f t="shared" si="145"/>
        <v>1</v>
      </c>
    </row>
    <row r="694" spans="1:9" ht="12.75">
      <c r="A694" s="11" t="s">
        <v>1446</v>
      </c>
      <c r="B694" s="31" t="s">
        <v>746</v>
      </c>
      <c r="C694" s="8" t="s">
        <v>775</v>
      </c>
      <c r="D694" s="11" t="s">
        <v>364</v>
      </c>
      <c r="E694" s="11" t="s">
        <v>10</v>
      </c>
      <c r="F694" s="92">
        <f t="shared" si="146"/>
        <v>2852695</v>
      </c>
      <c r="G694" s="92">
        <f t="shared" si="146"/>
        <v>2215253.08</v>
      </c>
      <c r="H694" s="92">
        <f t="shared" si="146"/>
        <v>2215253.08</v>
      </c>
      <c r="I694" s="158">
        <f t="shared" si="145"/>
        <v>1</v>
      </c>
    </row>
    <row r="695" spans="1:9" ht="12.75">
      <c r="A695" s="11" t="s">
        <v>1447</v>
      </c>
      <c r="B695" s="7" t="s">
        <v>170</v>
      </c>
      <c r="C695" s="8" t="s">
        <v>775</v>
      </c>
      <c r="D695" s="11" t="s">
        <v>364</v>
      </c>
      <c r="E695" s="11" t="s">
        <v>636</v>
      </c>
      <c r="F695" s="9">
        <f>'№5 вед '!G126</f>
        <v>2852695</v>
      </c>
      <c r="G695" s="9">
        <f>'№5 вед '!H126</f>
        <v>2215253.08</v>
      </c>
      <c r="H695" s="9">
        <f>'№5 вед '!I126</f>
        <v>2215253.08</v>
      </c>
      <c r="I695" s="158">
        <f t="shared" si="145"/>
        <v>1</v>
      </c>
    </row>
    <row r="696" spans="1:9" ht="26.25">
      <c r="A696" s="11" t="s">
        <v>1448</v>
      </c>
      <c r="B696" s="10" t="s">
        <v>1804</v>
      </c>
      <c r="C696" s="8" t="s">
        <v>775</v>
      </c>
      <c r="D696" s="11" t="s">
        <v>147</v>
      </c>
      <c r="E696" s="11"/>
      <c r="F696" s="92">
        <f aca="true" t="shared" si="147" ref="F696:H698">F697</f>
        <v>250000</v>
      </c>
      <c r="G696" s="92">
        <f t="shared" si="147"/>
        <v>350000</v>
      </c>
      <c r="H696" s="92">
        <f t="shared" si="147"/>
        <v>350000</v>
      </c>
      <c r="I696" s="158">
        <f t="shared" si="145"/>
        <v>1</v>
      </c>
    </row>
    <row r="697" spans="1:9" ht="26.25">
      <c r="A697" s="11" t="s">
        <v>1449</v>
      </c>
      <c r="B697" s="10" t="s">
        <v>410</v>
      </c>
      <c r="C697" s="8" t="s">
        <v>775</v>
      </c>
      <c r="D697" s="11" t="s">
        <v>749</v>
      </c>
      <c r="E697" s="11"/>
      <c r="F697" s="92">
        <f t="shared" si="147"/>
        <v>250000</v>
      </c>
      <c r="G697" s="92">
        <f t="shared" si="147"/>
        <v>350000</v>
      </c>
      <c r="H697" s="92">
        <f t="shared" si="147"/>
        <v>350000</v>
      </c>
      <c r="I697" s="158">
        <f t="shared" si="145"/>
        <v>1</v>
      </c>
    </row>
    <row r="698" spans="1:9" ht="12.75">
      <c r="A698" s="11" t="s">
        <v>1450</v>
      </c>
      <c r="B698" s="31" t="s">
        <v>746</v>
      </c>
      <c r="C698" s="8" t="s">
        <v>775</v>
      </c>
      <c r="D698" s="11" t="s">
        <v>749</v>
      </c>
      <c r="E698" s="11" t="s">
        <v>10</v>
      </c>
      <c r="F698" s="92">
        <f t="shared" si="147"/>
        <v>250000</v>
      </c>
      <c r="G698" s="92">
        <f t="shared" si="147"/>
        <v>350000</v>
      </c>
      <c r="H698" s="92">
        <f t="shared" si="147"/>
        <v>350000</v>
      </c>
      <c r="I698" s="158">
        <f t="shared" si="145"/>
        <v>1</v>
      </c>
    </row>
    <row r="699" spans="1:9" ht="12.75">
      <c r="A699" s="11" t="s">
        <v>1451</v>
      </c>
      <c r="B699" s="7" t="s">
        <v>170</v>
      </c>
      <c r="C699" s="8" t="s">
        <v>775</v>
      </c>
      <c r="D699" s="11" t="s">
        <v>749</v>
      </c>
      <c r="E699" s="11" t="s">
        <v>636</v>
      </c>
      <c r="F699" s="9">
        <f>'№5 вед '!G128</f>
        <v>250000</v>
      </c>
      <c r="G699" s="9">
        <f>'№5 вед '!H128</f>
        <v>350000</v>
      </c>
      <c r="H699" s="9">
        <f>'№5 вед '!I128</f>
        <v>350000</v>
      </c>
      <c r="I699" s="158">
        <f t="shared" si="145"/>
        <v>1</v>
      </c>
    </row>
    <row r="700" spans="1:9" ht="12.75">
      <c r="A700" s="11" t="s">
        <v>1452</v>
      </c>
      <c r="B700" s="10" t="s">
        <v>33</v>
      </c>
      <c r="C700" s="8" t="s">
        <v>775</v>
      </c>
      <c r="D700" s="11" t="s">
        <v>32</v>
      </c>
      <c r="E700" s="11"/>
      <c r="F700" s="92">
        <f aca="true" t="shared" si="148" ref="F700:H702">F701</f>
        <v>3500</v>
      </c>
      <c r="G700" s="92">
        <f t="shared" si="148"/>
        <v>350</v>
      </c>
      <c r="H700" s="92">
        <f t="shared" si="148"/>
        <v>350</v>
      </c>
      <c r="I700" s="158">
        <f t="shared" si="145"/>
        <v>1</v>
      </c>
    </row>
    <row r="701" spans="1:9" ht="12.75">
      <c r="A701" s="11" t="s">
        <v>1453</v>
      </c>
      <c r="B701" s="10" t="s">
        <v>34</v>
      </c>
      <c r="C701" s="8" t="s">
        <v>775</v>
      </c>
      <c r="D701" s="11" t="s">
        <v>31</v>
      </c>
      <c r="E701" s="11"/>
      <c r="F701" s="92">
        <f t="shared" si="148"/>
        <v>3500</v>
      </c>
      <c r="G701" s="92">
        <f t="shared" si="148"/>
        <v>350</v>
      </c>
      <c r="H701" s="92">
        <f t="shared" si="148"/>
        <v>350</v>
      </c>
      <c r="I701" s="158">
        <f t="shared" si="145"/>
        <v>1</v>
      </c>
    </row>
    <row r="702" spans="1:9" ht="12.75">
      <c r="A702" s="11" t="s">
        <v>1454</v>
      </c>
      <c r="B702" s="31" t="s">
        <v>746</v>
      </c>
      <c r="C702" s="8" t="s">
        <v>775</v>
      </c>
      <c r="D702" s="11" t="s">
        <v>31</v>
      </c>
      <c r="E702" s="11" t="s">
        <v>10</v>
      </c>
      <c r="F702" s="92">
        <f t="shared" si="148"/>
        <v>3500</v>
      </c>
      <c r="G702" s="92">
        <f t="shared" si="148"/>
        <v>350</v>
      </c>
      <c r="H702" s="92">
        <f t="shared" si="148"/>
        <v>350</v>
      </c>
      <c r="I702" s="158">
        <f t="shared" si="145"/>
        <v>1</v>
      </c>
    </row>
    <row r="703" spans="1:9" ht="12.75">
      <c r="A703" s="11" t="s">
        <v>1455</v>
      </c>
      <c r="B703" s="7" t="s">
        <v>170</v>
      </c>
      <c r="C703" s="8" t="s">
        <v>775</v>
      </c>
      <c r="D703" s="11" t="s">
        <v>31</v>
      </c>
      <c r="E703" s="11" t="s">
        <v>636</v>
      </c>
      <c r="F703" s="9">
        <f>'№5 вед '!G130</f>
        <v>3500</v>
      </c>
      <c r="G703" s="9">
        <f>'№5 вед '!H130</f>
        <v>350</v>
      </c>
      <c r="H703" s="9">
        <f>'№5 вед '!I130</f>
        <v>350</v>
      </c>
      <c r="I703" s="158">
        <f t="shared" si="145"/>
        <v>1</v>
      </c>
    </row>
    <row r="704" spans="1:9" ht="66">
      <c r="A704" s="11" t="s">
        <v>1456</v>
      </c>
      <c r="B704" s="10" t="s">
        <v>602</v>
      </c>
      <c r="C704" s="11" t="s">
        <v>603</v>
      </c>
      <c r="D704" s="11"/>
      <c r="E704" s="11"/>
      <c r="F704" s="92">
        <f aca="true" t="shared" si="149" ref="F704:H707">F705</f>
        <v>0</v>
      </c>
      <c r="G704" s="92">
        <f t="shared" si="149"/>
        <v>208355.85</v>
      </c>
      <c r="H704" s="92">
        <f t="shared" si="149"/>
        <v>0</v>
      </c>
      <c r="I704" s="158">
        <f t="shared" si="145"/>
        <v>0</v>
      </c>
    </row>
    <row r="705" spans="1:9" ht="12.75">
      <c r="A705" s="11" t="s">
        <v>1457</v>
      </c>
      <c r="B705" s="10" t="s">
        <v>33</v>
      </c>
      <c r="C705" s="11" t="s">
        <v>603</v>
      </c>
      <c r="D705" s="8" t="s">
        <v>32</v>
      </c>
      <c r="E705" s="11"/>
      <c r="F705" s="92">
        <f t="shared" si="149"/>
        <v>0</v>
      </c>
      <c r="G705" s="92">
        <f t="shared" si="149"/>
        <v>208355.85</v>
      </c>
      <c r="H705" s="92">
        <f t="shared" si="149"/>
        <v>0</v>
      </c>
      <c r="I705" s="158">
        <f t="shared" si="145"/>
        <v>0</v>
      </c>
    </row>
    <row r="706" spans="1:9" ht="12.75">
      <c r="A706" s="11" t="s">
        <v>1458</v>
      </c>
      <c r="B706" s="10" t="s">
        <v>787</v>
      </c>
      <c r="C706" s="11" t="s">
        <v>603</v>
      </c>
      <c r="D706" s="8" t="s">
        <v>788</v>
      </c>
      <c r="E706" s="11"/>
      <c r="F706" s="92">
        <f t="shared" si="149"/>
        <v>0</v>
      </c>
      <c r="G706" s="92">
        <f t="shared" si="149"/>
        <v>208355.85</v>
      </c>
      <c r="H706" s="92">
        <f t="shared" si="149"/>
        <v>0</v>
      </c>
      <c r="I706" s="158">
        <f t="shared" si="145"/>
        <v>0</v>
      </c>
    </row>
    <row r="707" spans="1:9" ht="12.75">
      <c r="A707" s="11" t="s">
        <v>1459</v>
      </c>
      <c r="B707" s="31" t="s">
        <v>746</v>
      </c>
      <c r="C707" s="11" t="s">
        <v>603</v>
      </c>
      <c r="D707" s="11" t="s">
        <v>788</v>
      </c>
      <c r="E707" s="11" t="s">
        <v>10</v>
      </c>
      <c r="F707" s="92">
        <f t="shared" si="149"/>
        <v>0</v>
      </c>
      <c r="G707" s="92">
        <f t="shared" si="149"/>
        <v>208355.85</v>
      </c>
      <c r="H707" s="92">
        <f t="shared" si="149"/>
        <v>0</v>
      </c>
      <c r="I707" s="158">
        <f t="shared" si="145"/>
        <v>0</v>
      </c>
    </row>
    <row r="708" spans="1:9" ht="12.75">
      <c r="A708" s="11" t="s">
        <v>1460</v>
      </c>
      <c r="B708" s="7" t="s">
        <v>170</v>
      </c>
      <c r="C708" s="11" t="s">
        <v>603</v>
      </c>
      <c r="D708" s="11" t="s">
        <v>788</v>
      </c>
      <c r="E708" s="11" t="s">
        <v>636</v>
      </c>
      <c r="F708" s="9">
        <f>'№5 вед '!G133</f>
        <v>0</v>
      </c>
      <c r="G708" s="9">
        <f>'№5 вед '!H133</f>
        <v>208355.85</v>
      </c>
      <c r="H708" s="9">
        <f>'№5 вед '!I133</f>
        <v>0</v>
      </c>
      <c r="I708" s="158">
        <f t="shared" si="145"/>
        <v>0</v>
      </c>
    </row>
    <row r="709" spans="1:9" ht="66">
      <c r="A709" s="11" t="s">
        <v>1461</v>
      </c>
      <c r="B709" s="153" t="s">
        <v>1226</v>
      </c>
      <c r="C709" s="72" t="s">
        <v>80</v>
      </c>
      <c r="D709" s="8"/>
      <c r="E709" s="11"/>
      <c r="F709" s="92">
        <f aca="true" t="shared" si="150" ref="F709:H712">F710</f>
        <v>400000</v>
      </c>
      <c r="G709" s="92">
        <f t="shared" si="150"/>
        <v>388794.57</v>
      </c>
      <c r="H709" s="92">
        <f t="shared" si="150"/>
        <v>338871.31</v>
      </c>
      <c r="I709" s="158">
        <f t="shared" si="145"/>
        <v>0.871594760184022</v>
      </c>
    </row>
    <row r="710" spans="1:9" ht="26.25">
      <c r="A710" s="11" t="s">
        <v>1462</v>
      </c>
      <c r="B710" s="10" t="s">
        <v>1804</v>
      </c>
      <c r="C710" s="72" t="s">
        <v>80</v>
      </c>
      <c r="D710" s="72" t="s">
        <v>147</v>
      </c>
      <c r="E710" s="11"/>
      <c r="F710" s="92">
        <f t="shared" si="150"/>
        <v>400000</v>
      </c>
      <c r="G710" s="92">
        <f t="shared" si="150"/>
        <v>388794.57</v>
      </c>
      <c r="H710" s="92">
        <f t="shared" si="150"/>
        <v>338871.31</v>
      </c>
      <c r="I710" s="158">
        <f t="shared" si="145"/>
        <v>0.871594760184022</v>
      </c>
    </row>
    <row r="711" spans="1:9" ht="26.25">
      <c r="A711" s="11" t="s">
        <v>1463</v>
      </c>
      <c r="B711" s="73" t="s">
        <v>410</v>
      </c>
      <c r="C711" s="72" t="s">
        <v>80</v>
      </c>
      <c r="D711" s="72" t="s">
        <v>749</v>
      </c>
      <c r="E711" s="11"/>
      <c r="F711" s="92">
        <f t="shared" si="150"/>
        <v>400000</v>
      </c>
      <c r="G711" s="92">
        <f t="shared" si="150"/>
        <v>388794.57</v>
      </c>
      <c r="H711" s="92">
        <f t="shared" si="150"/>
        <v>338871.31</v>
      </c>
      <c r="I711" s="158">
        <f t="shared" si="145"/>
        <v>0.871594760184022</v>
      </c>
    </row>
    <row r="712" spans="1:9" ht="12.75">
      <c r="A712" s="11" t="s">
        <v>1464</v>
      </c>
      <c r="B712" s="31" t="s">
        <v>746</v>
      </c>
      <c r="C712" s="72" t="s">
        <v>80</v>
      </c>
      <c r="D712" s="72" t="s">
        <v>749</v>
      </c>
      <c r="E712" s="11" t="s">
        <v>10</v>
      </c>
      <c r="F712" s="92">
        <f t="shared" si="150"/>
        <v>400000</v>
      </c>
      <c r="G712" s="92">
        <f t="shared" si="150"/>
        <v>388794.57</v>
      </c>
      <c r="H712" s="92">
        <f t="shared" si="150"/>
        <v>338871.31</v>
      </c>
      <c r="I712" s="158">
        <f t="shared" si="145"/>
        <v>0.871594760184022</v>
      </c>
    </row>
    <row r="713" spans="1:9" ht="12.75">
      <c r="A713" s="11" t="s">
        <v>1465</v>
      </c>
      <c r="B713" s="7" t="s">
        <v>170</v>
      </c>
      <c r="C713" s="72" t="s">
        <v>80</v>
      </c>
      <c r="D713" s="72" t="s">
        <v>749</v>
      </c>
      <c r="E713" s="11" t="s">
        <v>636</v>
      </c>
      <c r="F713" s="9">
        <f>'№5 вед '!G136</f>
        <v>400000</v>
      </c>
      <c r="G713" s="9">
        <f>'№5 вед '!H136</f>
        <v>388794.57</v>
      </c>
      <c r="H713" s="9">
        <f>'№5 вед '!I136</f>
        <v>338871.31</v>
      </c>
      <c r="I713" s="158">
        <f t="shared" si="145"/>
        <v>0.871594760184022</v>
      </c>
    </row>
    <row r="714" spans="1:9" ht="68.25" customHeight="1">
      <c r="A714" s="11" t="s">
        <v>1466</v>
      </c>
      <c r="B714" s="69" t="s">
        <v>1236</v>
      </c>
      <c r="C714" s="70" t="s">
        <v>1238</v>
      </c>
      <c r="D714" s="72"/>
      <c r="E714" s="11"/>
      <c r="F714" s="9">
        <f>F715</f>
        <v>1468466</v>
      </c>
      <c r="G714" s="9">
        <f>G715</f>
        <v>1478702.67</v>
      </c>
      <c r="H714" s="9">
        <f>H715</f>
        <v>1478702.67</v>
      </c>
      <c r="I714" s="158">
        <f t="shared" si="145"/>
        <v>1</v>
      </c>
    </row>
    <row r="715" spans="1:9" ht="12.75">
      <c r="A715" s="11" t="s">
        <v>1467</v>
      </c>
      <c r="B715" s="10" t="s">
        <v>38</v>
      </c>
      <c r="C715" s="70" t="s">
        <v>1238</v>
      </c>
      <c r="D715" s="72" t="s">
        <v>160</v>
      </c>
      <c r="E715" s="11"/>
      <c r="F715" s="9">
        <f aca="true" t="shared" si="151" ref="F715:H717">F716</f>
        <v>1468466</v>
      </c>
      <c r="G715" s="9">
        <f t="shared" si="151"/>
        <v>1478702.67</v>
      </c>
      <c r="H715" s="9">
        <f t="shared" si="151"/>
        <v>1478702.67</v>
      </c>
      <c r="I715" s="158">
        <f t="shared" si="145"/>
        <v>1</v>
      </c>
    </row>
    <row r="716" spans="1:9" ht="12.75">
      <c r="A716" s="11" t="s">
        <v>1468</v>
      </c>
      <c r="B716" s="10" t="s">
        <v>39</v>
      </c>
      <c r="C716" s="70" t="s">
        <v>1238</v>
      </c>
      <c r="D716" s="72" t="s">
        <v>666</v>
      </c>
      <c r="E716" s="11"/>
      <c r="F716" s="9">
        <f t="shared" si="151"/>
        <v>1468466</v>
      </c>
      <c r="G716" s="9">
        <f t="shared" si="151"/>
        <v>1478702.67</v>
      </c>
      <c r="H716" s="9">
        <f t="shared" si="151"/>
        <v>1478702.67</v>
      </c>
      <c r="I716" s="158">
        <f t="shared" si="145"/>
        <v>1</v>
      </c>
    </row>
    <row r="717" spans="1:9" ht="12.75">
      <c r="A717" s="11" t="s">
        <v>1469</v>
      </c>
      <c r="B717" s="31" t="s">
        <v>327</v>
      </c>
      <c r="C717" s="70" t="s">
        <v>1238</v>
      </c>
      <c r="D717" s="72" t="s">
        <v>666</v>
      </c>
      <c r="E717" s="11" t="s">
        <v>16</v>
      </c>
      <c r="F717" s="9">
        <f t="shared" si="151"/>
        <v>1468466</v>
      </c>
      <c r="G717" s="9">
        <f t="shared" si="151"/>
        <v>1478702.67</v>
      </c>
      <c r="H717" s="9">
        <f t="shared" si="151"/>
        <v>1478702.67</v>
      </c>
      <c r="I717" s="158">
        <f t="shared" si="145"/>
        <v>1</v>
      </c>
    </row>
    <row r="718" spans="1:9" ht="12.75">
      <c r="A718" s="11" t="s">
        <v>1470</v>
      </c>
      <c r="B718" s="75" t="s">
        <v>293</v>
      </c>
      <c r="C718" s="70" t="s">
        <v>1238</v>
      </c>
      <c r="D718" s="72" t="s">
        <v>666</v>
      </c>
      <c r="E718" s="11" t="s">
        <v>308</v>
      </c>
      <c r="F718" s="76">
        <f>'№5 вед '!G216</f>
        <v>1468466</v>
      </c>
      <c r="G718" s="76">
        <f>'№5 вед '!H216</f>
        <v>1478702.67</v>
      </c>
      <c r="H718" s="76">
        <f>'№5 вед '!I216</f>
        <v>1478702.67</v>
      </c>
      <c r="I718" s="158">
        <f t="shared" si="145"/>
        <v>1</v>
      </c>
    </row>
    <row r="719" spans="1:9" ht="118.5">
      <c r="A719" s="11" t="s">
        <v>1471</v>
      </c>
      <c r="B719" s="10" t="s">
        <v>1069</v>
      </c>
      <c r="C719" s="8" t="s">
        <v>846</v>
      </c>
      <c r="D719" s="72"/>
      <c r="E719" s="11"/>
      <c r="F719" s="92">
        <f aca="true" t="shared" si="152" ref="F719:H722">F720</f>
        <v>670866</v>
      </c>
      <c r="G719" s="92">
        <f t="shared" si="152"/>
        <v>611543.94</v>
      </c>
      <c r="H719" s="92">
        <f t="shared" si="152"/>
        <v>581543.94</v>
      </c>
      <c r="I719" s="158">
        <f t="shared" si="145"/>
        <v>0.9509438356956003</v>
      </c>
    </row>
    <row r="720" spans="1:9" ht="52.5">
      <c r="A720" s="11" t="s">
        <v>1472</v>
      </c>
      <c r="B720" s="10" t="s">
        <v>4</v>
      </c>
      <c r="C720" s="8" t="s">
        <v>846</v>
      </c>
      <c r="D720" s="11" t="s">
        <v>355</v>
      </c>
      <c r="E720" s="11"/>
      <c r="F720" s="92">
        <f t="shared" si="152"/>
        <v>670866</v>
      </c>
      <c r="G720" s="92">
        <f t="shared" si="152"/>
        <v>611543.94</v>
      </c>
      <c r="H720" s="92">
        <f t="shared" si="152"/>
        <v>581543.94</v>
      </c>
      <c r="I720" s="158">
        <f t="shared" si="145"/>
        <v>0.9509438356956003</v>
      </c>
    </row>
    <row r="721" spans="1:9" ht="26.25">
      <c r="A721" s="11" t="s">
        <v>1473</v>
      </c>
      <c r="B721" s="10" t="s">
        <v>30</v>
      </c>
      <c r="C721" s="8" t="s">
        <v>846</v>
      </c>
      <c r="D721" s="11" t="s">
        <v>372</v>
      </c>
      <c r="E721" s="11"/>
      <c r="F721" s="92">
        <f t="shared" si="152"/>
        <v>670866</v>
      </c>
      <c r="G721" s="92">
        <f t="shared" si="152"/>
        <v>611543.94</v>
      </c>
      <c r="H721" s="92">
        <f t="shared" si="152"/>
        <v>581543.94</v>
      </c>
      <c r="I721" s="158">
        <f t="shared" si="145"/>
        <v>0.9509438356956003</v>
      </c>
    </row>
    <row r="722" spans="1:9" ht="12.75">
      <c r="A722" s="11" t="s">
        <v>1474</v>
      </c>
      <c r="B722" s="31" t="s">
        <v>746</v>
      </c>
      <c r="C722" s="8" t="s">
        <v>846</v>
      </c>
      <c r="D722" s="11" t="s">
        <v>372</v>
      </c>
      <c r="E722" s="11" t="s">
        <v>10</v>
      </c>
      <c r="F722" s="92">
        <f t="shared" si="152"/>
        <v>670866</v>
      </c>
      <c r="G722" s="92">
        <f t="shared" si="152"/>
        <v>611543.94</v>
      </c>
      <c r="H722" s="92">
        <f t="shared" si="152"/>
        <v>581543.94</v>
      </c>
      <c r="I722" s="158">
        <f t="shared" si="145"/>
        <v>0.9509438356956003</v>
      </c>
    </row>
    <row r="723" spans="1:9" ht="39">
      <c r="A723" s="11" t="s">
        <v>1475</v>
      </c>
      <c r="B723" s="7" t="s">
        <v>582</v>
      </c>
      <c r="C723" s="8" t="s">
        <v>846</v>
      </c>
      <c r="D723" s="11" t="s">
        <v>372</v>
      </c>
      <c r="E723" s="11" t="s">
        <v>298</v>
      </c>
      <c r="F723" s="9">
        <f>'№5 вед '!G69</f>
        <v>670866</v>
      </c>
      <c r="G723" s="9">
        <f>'№5 вед '!H69</f>
        <v>611543.94</v>
      </c>
      <c r="H723" s="9">
        <f>'№5 вед '!I69</f>
        <v>581543.94</v>
      </c>
      <c r="I723" s="158">
        <f t="shared" si="145"/>
        <v>0.9509438356956003</v>
      </c>
    </row>
    <row r="724" spans="1:9" ht="132">
      <c r="A724" s="11" t="s">
        <v>1476</v>
      </c>
      <c r="B724" s="10" t="s">
        <v>1070</v>
      </c>
      <c r="C724" s="8" t="s">
        <v>1000</v>
      </c>
      <c r="D724" s="11"/>
      <c r="E724" s="11"/>
      <c r="F724" s="9">
        <f aca="true" t="shared" si="153" ref="F724:H727">F725</f>
        <v>670866</v>
      </c>
      <c r="G724" s="9">
        <f t="shared" si="153"/>
        <v>466221.64</v>
      </c>
      <c r="H724" s="9">
        <f t="shared" si="153"/>
        <v>466221.64</v>
      </c>
      <c r="I724" s="158">
        <f t="shared" si="145"/>
        <v>1</v>
      </c>
    </row>
    <row r="725" spans="1:9" ht="52.5">
      <c r="A725" s="11" t="s">
        <v>1477</v>
      </c>
      <c r="B725" s="10" t="s">
        <v>4</v>
      </c>
      <c r="C725" s="8" t="s">
        <v>1000</v>
      </c>
      <c r="D725" s="11" t="s">
        <v>355</v>
      </c>
      <c r="E725" s="11"/>
      <c r="F725" s="9">
        <f t="shared" si="153"/>
        <v>670866</v>
      </c>
      <c r="G725" s="9">
        <f t="shared" si="153"/>
        <v>466221.64</v>
      </c>
      <c r="H725" s="9">
        <f t="shared" si="153"/>
        <v>466221.64</v>
      </c>
      <c r="I725" s="158">
        <f t="shared" si="145"/>
        <v>1</v>
      </c>
    </row>
    <row r="726" spans="1:9" ht="26.25">
      <c r="A726" s="11" t="s">
        <v>1478</v>
      </c>
      <c r="B726" s="10" t="s">
        <v>30</v>
      </c>
      <c r="C726" s="8" t="s">
        <v>1000</v>
      </c>
      <c r="D726" s="11" t="s">
        <v>372</v>
      </c>
      <c r="E726" s="11"/>
      <c r="F726" s="9">
        <f t="shared" si="153"/>
        <v>670866</v>
      </c>
      <c r="G726" s="9">
        <f t="shared" si="153"/>
        <v>466221.64</v>
      </c>
      <c r="H726" s="9">
        <f t="shared" si="153"/>
        <v>466221.64</v>
      </c>
      <c r="I726" s="158">
        <f t="shared" si="145"/>
        <v>1</v>
      </c>
    </row>
    <row r="727" spans="1:9" ht="12.75">
      <c r="A727" s="11" t="s">
        <v>1479</v>
      </c>
      <c r="B727" s="31" t="s">
        <v>746</v>
      </c>
      <c r="C727" s="8" t="s">
        <v>1000</v>
      </c>
      <c r="D727" s="11" t="s">
        <v>372</v>
      </c>
      <c r="E727" s="11" t="s">
        <v>10</v>
      </c>
      <c r="F727" s="9">
        <f t="shared" si="153"/>
        <v>670866</v>
      </c>
      <c r="G727" s="9">
        <f t="shared" si="153"/>
        <v>466221.64</v>
      </c>
      <c r="H727" s="9">
        <f t="shared" si="153"/>
        <v>466221.64</v>
      </c>
      <c r="I727" s="158">
        <f t="shared" si="145"/>
        <v>1</v>
      </c>
    </row>
    <row r="728" spans="1:9" ht="39">
      <c r="A728" s="11" t="s">
        <v>1480</v>
      </c>
      <c r="B728" s="7" t="s">
        <v>582</v>
      </c>
      <c r="C728" s="8" t="s">
        <v>1000</v>
      </c>
      <c r="D728" s="11" t="s">
        <v>372</v>
      </c>
      <c r="E728" s="11" t="s">
        <v>298</v>
      </c>
      <c r="F728" s="9">
        <f>'№5 вед '!G72</f>
        <v>670866</v>
      </c>
      <c r="G728" s="9">
        <f>'№5 вед '!H72</f>
        <v>466221.64</v>
      </c>
      <c r="H728" s="9">
        <f>'№5 вед '!I72</f>
        <v>466221.64</v>
      </c>
      <c r="I728" s="158">
        <f t="shared" si="145"/>
        <v>1</v>
      </c>
    </row>
    <row r="729" spans="1:9" ht="158.25">
      <c r="A729" s="11" t="s">
        <v>1481</v>
      </c>
      <c r="B729" s="10" t="s">
        <v>1237</v>
      </c>
      <c r="C729" s="70" t="s">
        <v>1239</v>
      </c>
      <c r="D729" s="11"/>
      <c r="E729" s="11"/>
      <c r="F729" s="9">
        <f>F730</f>
        <v>824904</v>
      </c>
      <c r="G729" s="9">
        <f>G730</f>
        <v>759616.12</v>
      </c>
      <c r="H729" s="9">
        <f>H730</f>
        <v>759616.12</v>
      </c>
      <c r="I729" s="158">
        <f t="shared" si="145"/>
        <v>1</v>
      </c>
    </row>
    <row r="730" spans="1:9" ht="12.75">
      <c r="A730" s="11" t="s">
        <v>1482</v>
      </c>
      <c r="B730" s="10" t="s">
        <v>38</v>
      </c>
      <c r="C730" s="70" t="s">
        <v>1239</v>
      </c>
      <c r="D730" s="72" t="s">
        <v>160</v>
      </c>
      <c r="E730" s="11"/>
      <c r="F730" s="9">
        <f aca="true" t="shared" si="154" ref="F730:H732">F731</f>
        <v>824904</v>
      </c>
      <c r="G730" s="9">
        <f t="shared" si="154"/>
        <v>759616.12</v>
      </c>
      <c r="H730" s="9">
        <f t="shared" si="154"/>
        <v>759616.12</v>
      </c>
      <c r="I730" s="158">
        <f t="shared" si="145"/>
        <v>1</v>
      </c>
    </row>
    <row r="731" spans="1:9" ht="12.75">
      <c r="A731" s="11" t="s">
        <v>1483</v>
      </c>
      <c r="B731" s="10" t="s">
        <v>39</v>
      </c>
      <c r="C731" s="70" t="s">
        <v>1239</v>
      </c>
      <c r="D731" s="72" t="s">
        <v>666</v>
      </c>
      <c r="E731" s="11"/>
      <c r="F731" s="9">
        <f t="shared" si="154"/>
        <v>824904</v>
      </c>
      <c r="G731" s="9">
        <f t="shared" si="154"/>
        <v>759616.12</v>
      </c>
      <c r="H731" s="9">
        <f t="shared" si="154"/>
        <v>759616.12</v>
      </c>
      <c r="I731" s="158">
        <f t="shared" si="145"/>
        <v>1</v>
      </c>
    </row>
    <row r="732" spans="1:9" ht="12.75">
      <c r="A732" s="11" t="s">
        <v>1484</v>
      </c>
      <c r="B732" s="31" t="s">
        <v>327</v>
      </c>
      <c r="C732" s="70" t="s">
        <v>1239</v>
      </c>
      <c r="D732" s="72" t="s">
        <v>666</v>
      </c>
      <c r="E732" s="11" t="s">
        <v>16</v>
      </c>
      <c r="F732" s="9">
        <f t="shared" si="154"/>
        <v>824904</v>
      </c>
      <c r="G732" s="9">
        <f t="shared" si="154"/>
        <v>759616.12</v>
      </c>
      <c r="H732" s="9">
        <f t="shared" si="154"/>
        <v>759616.12</v>
      </c>
      <c r="I732" s="158">
        <f t="shared" si="145"/>
        <v>1</v>
      </c>
    </row>
    <row r="733" spans="1:9" ht="12.75">
      <c r="A733" s="11" t="s">
        <v>1485</v>
      </c>
      <c r="B733" s="75" t="s">
        <v>293</v>
      </c>
      <c r="C733" s="70" t="s">
        <v>1239</v>
      </c>
      <c r="D733" s="72" t="s">
        <v>666</v>
      </c>
      <c r="E733" s="11" t="s">
        <v>308</v>
      </c>
      <c r="F733" s="76">
        <f>'№5 вед '!G219</f>
        <v>824904</v>
      </c>
      <c r="G733" s="76">
        <f>'№5 вед '!H219</f>
        <v>759616.12</v>
      </c>
      <c r="H733" s="76">
        <f>'№5 вед '!I219</f>
        <v>759616.12</v>
      </c>
      <c r="I733" s="158">
        <f t="shared" si="145"/>
        <v>1</v>
      </c>
    </row>
    <row r="734" spans="1:9" ht="66">
      <c r="A734" s="11" t="s">
        <v>1486</v>
      </c>
      <c r="B734" s="7" t="s">
        <v>1761</v>
      </c>
      <c r="C734" s="8" t="s">
        <v>1760</v>
      </c>
      <c r="D734" s="8"/>
      <c r="E734" s="11"/>
      <c r="F734" s="92">
        <f aca="true" t="shared" si="155" ref="F734:H737">F735</f>
        <v>0</v>
      </c>
      <c r="G734" s="92">
        <f t="shared" si="155"/>
        <v>3584</v>
      </c>
      <c r="H734" s="92">
        <f t="shared" si="155"/>
        <v>3584</v>
      </c>
      <c r="I734" s="158">
        <f>H734/G734</f>
        <v>1</v>
      </c>
    </row>
    <row r="735" spans="1:9" ht="26.25">
      <c r="A735" s="11" t="s">
        <v>1487</v>
      </c>
      <c r="B735" s="10" t="s">
        <v>1804</v>
      </c>
      <c r="C735" s="8" t="s">
        <v>1760</v>
      </c>
      <c r="D735" s="72" t="s">
        <v>147</v>
      </c>
      <c r="E735" s="11"/>
      <c r="F735" s="92">
        <f t="shared" si="155"/>
        <v>0</v>
      </c>
      <c r="G735" s="92">
        <f t="shared" si="155"/>
        <v>3584</v>
      </c>
      <c r="H735" s="92">
        <f t="shared" si="155"/>
        <v>3584</v>
      </c>
      <c r="I735" s="158">
        <f>H735/G735</f>
        <v>1</v>
      </c>
    </row>
    <row r="736" spans="1:9" ht="26.25">
      <c r="A736" s="11" t="s">
        <v>1488</v>
      </c>
      <c r="B736" s="73" t="s">
        <v>410</v>
      </c>
      <c r="C736" s="8" t="s">
        <v>1760</v>
      </c>
      <c r="D736" s="72" t="s">
        <v>749</v>
      </c>
      <c r="E736" s="11"/>
      <c r="F736" s="92">
        <f t="shared" si="155"/>
        <v>0</v>
      </c>
      <c r="G736" s="92">
        <f t="shared" si="155"/>
        <v>3584</v>
      </c>
      <c r="H736" s="92">
        <f t="shared" si="155"/>
        <v>3584</v>
      </c>
      <c r="I736" s="158">
        <f>H736/G736</f>
        <v>1</v>
      </c>
    </row>
    <row r="737" spans="1:9" ht="12.75">
      <c r="A737" s="11" t="s">
        <v>1489</v>
      </c>
      <c r="B737" s="31" t="s">
        <v>746</v>
      </c>
      <c r="C737" s="8" t="s">
        <v>1760</v>
      </c>
      <c r="D737" s="72" t="s">
        <v>749</v>
      </c>
      <c r="E737" s="11" t="s">
        <v>10</v>
      </c>
      <c r="F737" s="92">
        <f t="shared" si="155"/>
        <v>0</v>
      </c>
      <c r="G737" s="92">
        <f t="shared" si="155"/>
        <v>3584</v>
      </c>
      <c r="H737" s="92">
        <f t="shared" si="155"/>
        <v>3584</v>
      </c>
      <c r="I737" s="158">
        <f>H737/G737</f>
        <v>1</v>
      </c>
    </row>
    <row r="738" spans="1:9" ht="39">
      <c r="A738" s="11" t="s">
        <v>1490</v>
      </c>
      <c r="B738" s="7" t="s">
        <v>582</v>
      </c>
      <c r="C738" s="8" t="s">
        <v>1760</v>
      </c>
      <c r="D738" s="72" t="s">
        <v>749</v>
      </c>
      <c r="E738" s="11" t="s">
        <v>298</v>
      </c>
      <c r="F738" s="9">
        <f>'№5 вед '!G75</f>
        <v>0</v>
      </c>
      <c r="G738" s="9">
        <f>'№5 вед '!H75</f>
        <v>3584</v>
      </c>
      <c r="H738" s="9">
        <f>'№5 вед '!I75</f>
        <v>3584</v>
      </c>
      <c r="I738" s="158">
        <f>H738/G738</f>
        <v>1</v>
      </c>
    </row>
    <row r="739" spans="1:9" s="162" customFormat="1" ht="26.25">
      <c r="A739" s="11" t="s">
        <v>1491</v>
      </c>
      <c r="B739" s="91" t="s">
        <v>28</v>
      </c>
      <c r="C739" s="65" t="s">
        <v>133</v>
      </c>
      <c r="D739" s="14"/>
      <c r="E739" s="14"/>
      <c r="F739" s="90">
        <f>F745+F740+F750+F760+F770+F765+F755</f>
        <v>1219900</v>
      </c>
      <c r="G739" s="90">
        <f>G745+G740+G750+G760+G770+G765+G755</f>
        <v>12399749</v>
      </c>
      <c r="H739" s="90">
        <f>H745+H740+H750+H760+H770+H765+H755</f>
        <v>12223682.5</v>
      </c>
      <c r="I739" s="159">
        <f t="shared" si="145"/>
        <v>0.9858008012904133</v>
      </c>
    </row>
    <row r="740" spans="1:9" ht="66">
      <c r="A740" s="11" t="s">
        <v>1492</v>
      </c>
      <c r="B740" s="10" t="s">
        <v>1073</v>
      </c>
      <c r="C740" s="8" t="s">
        <v>135</v>
      </c>
      <c r="D740" s="11"/>
      <c r="E740" s="11"/>
      <c r="F740" s="92">
        <f aca="true" t="shared" si="156" ref="F740:H743">F741</f>
        <v>806000</v>
      </c>
      <c r="G740" s="92">
        <f t="shared" si="156"/>
        <v>890100</v>
      </c>
      <c r="H740" s="92">
        <f t="shared" si="156"/>
        <v>890100</v>
      </c>
      <c r="I740" s="158">
        <f aca="true" t="shared" si="157" ref="I740:I776">H740/G740</f>
        <v>1</v>
      </c>
    </row>
    <row r="741" spans="1:9" ht="12.75">
      <c r="A741" s="11" t="s">
        <v>1493</v>
      </c>
      <c r="B741" s="10" t="s">
        <v>382</v>
      </c>
      <c r="C741" s="8" t="s">
        <v>135</v>
      </c>
      <c r="D741" s="11" t="s">
        <v>736</v>
      </c>
      <c r="E741" s="11"/>
      <c r="F741" s="92">
        <f t="shared" si="156"/>
        <v>806000</v>
      </c>
      <c r="G741" s="92">
        <f t="shared" si="156"/>
        <v>890100</v>
      </c>
      <c r="H741" s="92">
        <f t="shared" si="156"/>
        <v>890100</v>
      </c>
      <c r="I741" s="158">
        <f t="shared" si="157"/>
        <v>1</v>
      </c>
    </row>
    <row r="742" spans="1:9" ht="12.75">
      <c r="A742" s="11" t="s">
        <v>1494</v>
      </c>
      <c r="B742" s="10" t="s">
        <v>42</v>
      </c>
      <c r="C742" s="8" t="s">
        <v>135</v>
      </c>
      <c r="D742" s="11" t="s">
        <v>675</v>
      </c>
      <c r="E742" s="11"/>
      <c r="F742" s="92">
        <f t="shared" si="156"/>
        <v>806000</v>
      </c>
      <c r="G742" s="92">
        <f t="shared" si="156"/>
        <v>890100</v>
      </c>
      <c r="H742" s="92">
        <f t="shared" si="156"/>
        <v>890100</v>
      </c>
      <c r="I742" s="158">
        <f t="shared" si="157"/>
        <v>1</v>
      </c>
    </row>
    <row r="743" spans="1:9" ht="12.75">
      <c r="A743" s="11" t="s">
        <v>1495</v>
      </c>
      <c r="B743" s="31" t="s">
        <v>657</v>
      </c>
      <c r="C743" s="8" t="s">
        <v>135</v>
      </c>
      <c r="D743" s="11" t="s">
        <v>675</v>
      </c>
      <c r="E743" s="11" t="s">
        <v>46</v>
      </c>
      <c r="F743" s="92">
        <f t="shared" si="156"/>
        <v>806000</v>
      </c>
      <c r="G743" s="92">
        <f t="shared" si="156"/>
        <v>890100</v>
      </c>
      <c r="H743" s="92">
        <f t="shared" si="156"/>
        <v>890100</v>
      </c>
      <c r="I743" s="158">
        <f t="shared" si="157"/>
        <v>1</v>
      </c>
    </row>
    <row r="744" spans="1:9" ht="12.75">
      <c r="A744" s="11" t="s">
        <v>1496</v>
      </c>
      <c r="B744" s="31" t="s">
        <v>45</v>
      </c>
      <c r="C744" s="8" t="s">
        <v>135</v>
      </c>
      <c r="D744" s="11" t="s">
        <v>675</v>
      </c>
      <c r="E744" s="11" t="s">
        <v>47</v>
      </c>
      <c r="F744" s="9">
        <f>'№5 вед '!G531</f>
        <v>806000</v>
      </c>
      <c r="G744" s="9">
        <f>'№5 вед '!H531</f>
        <v>890100</v>
      </c>
      <c r="H744" s="9">
        <f>'№5 вед '!I531</f>
        <v>890100</v>
      </c>
      <c r="I744" s="158">
        <f t="shared" si="157"/>
        <v>1</v>
      </c>
    </row>
    <row r="745" spans="1:9" ht="78.75">
      <c r="A745" s="11" t="s">
        <v>1497</v>
      </c>
      <c r="B745" s="10" t="s">
        <v>1072</v>
      </c>
      <c r="C745" s="8" t="s">
        <v>134</v>
      </c>
      <c r="D745" s="11"/>
      <c r="E745" s="11"/>
      <c r="F745" s="92">
        <f aca="true" t="shared" si="158" ref="F745:H753">F746</f>
        <v>46900</v>
      </c>
      <c r="G745" s="92">
        <f t="shared" si="158"/>
        <v>52200</v>
      </c>
      <c r="H745" s="92">
        <f t="shared" si="158"/>
        <v>2700</v>
      </c>
      <c r="I745" s="158">
        <f t="shared" si="157"/>
        <v>0.05172413793103448</v>
      </c>
    </row>
    <row r="746" spans="1:9" ht="12.75">
      <c r="A746" s="11" t="s">
        <v>1498</v>
      </c>
      <c r="B746" s="10" t="s">
        <v>382</v>
      </c>
      <c r="C746" s="8" t="s">
        <v>134</v>
      </c>
      <c r="D746" s="11" t="s">
        <v>736</v>
      </c>
      <c r="E746" s="11"/>
      <c r="F746" s="92">
        <f t="shared" si="158"/>
        <v>46900</v>
      </c>
      <c r="G746" s="92">
        <f t="shared" si="158"/>
        <v>52200</v>
      </c>
      <c r="H746" s="92">
        <f t="shared" si="158"/>
        <v>2700</v>
      </c>
      <c r="I746" s="158">
        <f t="shared" si="157"/>
        <v>0.05172413793103448</v>
      </c>
    </row>
    <row r="747" spans="1:9" ht="12.75">
      <c r="A747" s="11" t="s">
        <v>1499</v>
      </c>
      <c r="B747" s="10" t="s">
        <v>42</v>
      </c>
      <c r="C747" s="8" t="s">
        <v>134</v>
      </c>
      <c r="D747" s="11" t="s">
        <v>675</v>
      </c>
      <c r="E747" s="11"/>
      <c r="F747" s="92">
        <f t="shared" si="158"/>
        <v>46900</v>
      </c>
      <c r="G747" s="92">
        <f t="shared" si="158"/>
        <v>52200</v>
      </c>
      <c r="H747" s="92">
        <f t="shared" si="158"/>
        <v>2700</v>
      </c>
      <c r="I747" s="158">
        <f t="shared" si="157"/>
        <v>0.05172413793103448</v>
      </c>
    </row>
    <row r="748" spans="1:9" ht="12.75">
      <c r="A748" s="11" t="s">
        <v>1500</v>
      </c>
      <c r="B748" s="31" t="s">
        <v>746</v>
      </c>
      <c r="C748" s="8" t="s">
        <v>134</v>
      </c>
      <c r="D748" s="11" t="s">
        <v>675</v>
      </c>
      <c r="E748" s="11" t="s">
        <v>10</v>
      </c>
      <c r="F748" s="92">
        <f t="shared" si="158"/>
        <v>46900</v>
      </c>
      <c r="G748" s="92">
        <f t="shared" si="158"/>
        <v>52200</v>
      </c>
      <c r="H748" s="92">
        <f t="shared" si="158"/>
        <v>2700</v>
      </c>
      <c r="I748" s="158">
        <f t="shared" si="157"/>
        <v>0.05172413793103448</v>
      </c>
    </row>
    <row r="749" spans="1:9" ht="12.75">
      <c r="A749" s="11" t="s">
        <v>1501</v>
      </c>
      <c r="B749" s="10" t="s">
        <v>170</v>
      </c>
      <c r="C749" s="8" t="s">
        <v>134</v>
      </c>
      <c r="D749" s="11" t="s">
        <v>675</v>
      </c>
      <c r="E749" s="11" t="s">
        <v>636</v>
      </c>
      <c r="F749" s="9">
        <f>'№5 вед '!G524</f>
        <v>46900</v>
      </c>
      <c r="G749" s="9">
        <f>'№5 вед '!H524</f>
        <v>52200</v>
      </c>
      <c r="H749" s="9">
        <f>'№5 вед '!I524</f>
        <v>2700</v>
      </c>
      <c r="I749" s="158">
        <f t="shared" si="157"/>
        <v>0.05172413793103448</v>
      </c>
    </row>
    <row r="750" spans="1:9" ht="66">
      <c r="A750" s="11" t="s">
        <v>1502</v>
      </c>
      <c r="B750" s="7" t="s">
        <v>1404</v>
      </c>
      <c r="C750" s="8" t="s">
        <v>1245</v>
      </c>
      <c r="D750" s="8"/>
      <c r="E750" s="11"/>
      <c r="F750" s="92">
        <f t="shared" si="158"/>
        <v>151400</v>
      </c>
      <c r="G750" s="92">
        <f t="shared" si="158"/>
        <v>151400</v>
      </c>
      <c r="H750" s="92">
        <f t="shared" si="158"/>
        <v>151400</v>
      </c>
      <c r="I750" s="158">
        <f t="shared" si="157"/>
        <v>1</v>
      </c>
    </row>
    <row r="751" spans="1:9" ht="12.75">
      <c r="A751" s="11" t="s">
        <v>1503</v>
      </c>
      <c r="B751" s="10" t="s">
        <v>382</v>
      </c>
      <c r="C751" s="8" t="s">
        <v>1245</v>
      </c>
      <c r="D751" s="8" t="s">
        <v>736</v>
      </c>
      <c r="E751" s="11"/>
      <c r="F751" s="92">
        <f>F752</f>
        <v>151400</v>
      </c>
      <c r="G751" s="92">
        <f t="shared" si="158"/>
        <v>151400</v>
      </c>
      <c r="H751" s="92">
        <f t="shared" si="158"/>
        <v>151400</v>
      </c>
      <c r="I751" s="158">
        <f t="shared" si="157"/>
        <v>1</v>
      </c>
    </row>
    <row r="752" spans="1:9" ht="12.75">
      <c r="A752" s="11" t="s">
        <v>1504</v>
      </c>
      <c r="B752" s="10" t="s">
        <v>1398</v>
      </c>
      <c r="C752" s="8" t="s">
        <v>1245</v>
      </c>
      <c r="D752" s="8" t="s">
        <v>338</v>
      </c>
      <c r="E752" s="11"/>
      <c r="F752" s="92">
        <f t="shared" si="158"/>
        <v>151400</v>
      </c>
      <c r="G752" s="92">
        <f t="shared" si="158"/>
        <v>151400</v>
      </c>
      <c r="H752" s="92">
        <f t="shared" si="158"/>
        <v>151400</v>
      </c>
      <c r="I752" s="158">
        <f t="shared" si="157"/>
        <v>1</v>
      </c>
    </row>
    <row r="753" spans="1:9" ht="12.75">
      <c r="A753" s="11" t="s">
        <v>1505</v>
      </c>
      <c r="B753" s="31" t="s">
        <v>828</v>
      </c>
      <c r="C753" s="8" t="s">
        <v>1245</v>
      </c>
      <c r="D753" s="8" t="s">
        <v>338</v>
      </c>
      <c r="E753" s="11" t="s">
        <v>15</v>
      </c>
      <c r="F753" s="92">
        <f t="shared" si="158"/>
        <v>151400</v>
      </c>
      <c r="G753" s="92">
        <f t="shared" si="158"/>
        <v>151400</v>
      </c>
      <c r="H753" s="92">
        <f t="shared" si="158"/>
        <v>151400</v>
      </c>
      <c r="I753" s="158">
        <f t="shared" si="157"/>
        <v>1</v>
      </c>
    </row>
    <row r="754" spans="1:9" ht="12.75">
      <c r="A754" s="11" t="s">
        <v>1506</v>
      </c>
      <c r="B754" s="31" t="s">
        <v>829</v>
      </c>
      <c r="C754" s="8" t="s">
        <v>1245</v>
      </c>
      <c r="D754" s="8" t="s">
        <v>338</v>
      </c>
      <c r="E754" s="11" t="s">
        <v>408</v>
      </c>
      <c r="F754" s="9">
        <f>'№5 вед '!G584</f>
        <v>151400</v>
      </c>
      <c r="G754" s="9">
        <f>'№5 вед '!H584</f>
        <v>151400</v>
      </c>
      <c r="H754" s="9">
        <f>'№5 вед '!I584</f>
        <v>151400</v>
      </c>
      <c r="I754" s="158">
        <f t="shared" si="157"/>
        <v>1</v>
      </c>
    </row>
    <row r="755" spans="1:9" ht="66">
      <c r="A755" s="11" t="s">
        <v>1507</v>
      </c>
      <c r="B755" s="81" t="s">
        <v>1824</v>
      </c>
      <c r="C755" s="11" t="s">
        <v>1798</v>
      </c>
      <c r="D755" s="8"/>
      <c r="E755" s="11"/>
      <c r="F755" s="9">
        <f aca="true" t="shared" si="159" ref="F755:H758">F756</f>
        <v>215600</v>
      </c>
      <c r="G755" s="9">
        <f t="shared" si="159"/>
        <v>215600</v>
      </c>
      <c r="H755" s="9">
        <f t="shared" si="159"/>
        <v>215600</v>
      </c>
      <c r="I755" s="158">
        <f>H755/G755</f>
        <v>1</v>
      </c>
    </row>
    <row r="756" spans="1:9" ht="12.75">
      <c r="A756" s="11" t="s">
        <v>1508</v>
      </c>
      <c r="B756" s="10" t="s">
        <v>382</v>
      </c>
      <c r="C756" s="11" t="s">
        <v>1798</v>
      </c>
      <c r="D756" s="8" t="s">
        <v>736</v>
      </c>
      <c r="E756" s="11"/>
      <c r="F756" s="9">
        <f t="shared" si="159"/>
        <v>215600</v>
      </c>
      <c r="G756" s="9">
        <f t="shared" si="159"/>
        <v>215600</v>
      </c>
      <c r="H756" s="9">
        <f t="shared" si="159"/>
        <v>215600</v>
      </c>
      <c r="I756" s="158">
        <f>H756/G756</f>
        <v>1</v>
      </c>
    </row>
    <row r="757" spans="1:9" ht="12.75">
      <c r="A757" s="11" t="s">
        <v>1509</v>
      </c>
      <c r="B757" s="10" t="s">
        <v>1398</v>
      </c>
      <c r="C757" s="11" t="s">
        <v>1798</v>
      </c>
      <c r="D757" s="8" t="s">
        <v>338</v>
      </c>
      <c r="E757" s="11"/>
      <c r="F757" s="9">
        <f t="shared" si="159"/>
        <v>215600</v>
      </c>
      <c r="G757" s="9">
        <f t="shared" si="159"/>
        <v>215600</v>
      </c>
      <c r="H757" s="9">
        <f t="shared" si="159"/>
        <v>215600</v>
      </c>
      <c r="I757" s="158">
        <f>H757/G757</f>
        <v>1</v>
      </c>
    </row>
    <row r="758" spans="1:9" ht="26.25">
      <c r="A758" s="11" t="s">
        <v>1510</v>
      </c>
      <c r="B758" s="7" t="s">
        <v>782</v>
      </c>
      <c r="C758" s="11" t="s">
        <v>1798</v>
      </c>
      <c r="D758" s="8" t="s">
        <v>338</v>
      </c>
      <c r="E758" s="11" t="s">
        <v>758</v>
      </c>
      <c r="F758" s="9">
        <f t="shared" si="159"/>
        <v>215600</v>
      </c>
      <c r="G758" s="9">
        <f t="shared" si="159"/>
        <v>215600</v>
      </c>
      <c r="H758" s="9">
        <f t="shared" si="159"/>
        <v>215600</v>
      </c>
      <c r="I758" s="158">
        <f>H758/G758</f>
        <v>1</v>
      </c>
    </row>
    <row r="759" spans="1:9" ht="20.25" customHeight="1">
      <c r="A759" s="11" t="s">
        <v>1511</v>
      </c>
      <c r="B759" s="10" t="s">
        <v>145</v>
      </c>
      <c r="C759" s="11" t="s">
        <v>1798</v>
      </c>
      <c r="D759" s="8" t="s">
        <v>338</v>
      </c>
      <c r="E759" s="11" t="s">
        <v>146</v>
      </c>
      <c r="F759" s="9">
        <f>'№5 вед '!G605</f>
        <v>215600</v>
      </c>
      <c r="G759" s="9">
        <f>'№5 вед '!H605</f>
        <v>215600</v>
      </c>
      <c r="H759" s="9">
        <f>'№5 вед '!I605</f>
        <v>215600</v>
      </c>
      <c r="I759" s="158">
        <f>H759/G759</f>
        <v>1</v>
      </c>
    </row>
    <row r="760" spans="1:9" ht="78.75">
      <c r="A760" s="11" t="s">
        <v>1512</v>
      </c>
      <c r="B760" s="10" t="s">
        <v>1411</v>
      </c>
      <c r="C760" s="11" t="s">
        <v>1412</v>
      </c>
      <c r="D760" s="8"/>
      <c r="E760" s="11"/>
      <c r="F760" s="9">
        <f aca="true" t="shared" si="160" ref="F760:H763">F761</f>
        <v>0</v>
      </c>
      <c r="G760" s="9">
        <f t="shared" si="160"/>
        <v>8148633</v>
      </c>
      <c r="H760" s="9">
        <f t="shared" si="160"/>
        <v>8022066.5</v>
      </c>
      <c r="I760" s="158">
        <f t="shared" si="157"/>
        <v>0.9844677628750736</v>
      </c>
    </row>
    <row r="761" spans="1:9" ht="12.75">
      <c r="A761" s="11" t="s">
        <v>1513</v>
      </c>
      <c r="B761" s="10" t="s">
        <v>382</v>
      </c>
      <c r="C761" s="11" t="s">
        <v>1412</v>
      </c>
      <c r="D761" s="8" t="s">
        <v>736</v>
      </c>
      <c r="E761" s="11"/>
      <c r="F761" s="9">
        <f t="shared" si="160"/>
        <v>0</v>
      </c>
      <c r="G761" s="9">
        <f t="shared" si="160"/>
        <v>8148633</v>
      </c>
      <c r="H761" s="9">
        <f t="shared" si="160"/>
        <v>8022066.5</v>
      </c>
      <c r="I761" s="158">
        <f t="shared" si="157"/>
        <v>0.9844677628750736</v>
      </c>
    </row>
    <row r="762" spans="1:9" ht="12.75">
      <c r="A762" s="11" t="s">
        <v>1514</v>
      </c>
      <c r="B762" s="10" t="s">
        <v>1398</v>
      </c>
      <c r="C762" s="11" t="s">
        <v>1412</v>
      </c>
      <c r="D762" s="8" t="s">
        <v>338</v>
      </c>
      <c r="E762" s="11"/>
      <c r="F762" s="9">
        <f t="shared" si="160"/>
        <v>0</v>
      </c>
      <c r="G762" s="9">
        <f t="shared" si="160"/>
        <v>8148633</v>
      </c>
      <c r="H762" s="9">
        <f t="shared" si="160"/>
        <v>8022066.5</v>
      </c>
      <c r="I762" s="158">
        <f t="shared" si="157"/>
        <v>0.9844677628750736</v>
      </c>
    </row>
    <row r="763" spans="1:9" ht="26.25">
      <c r="A763" s="11" t="s">
        <v>1515</v>
      </c>
      <c r="B763" s="7" t="s">
        <v>782</v>
      </c>
      <c r="C763" s="11" t="s">
        <v>1412</v>
      </c>
      <c r="D763" s="8" t="s">
        <v>338</v>
      </c>
      <c r="E763" s="11" t="s">
        <v>758</v>
      </c>
      <c r="F763" s="9">
        <f t="shared" si="160"/>
        <v>0</v>
      </c>
      <c r="G763" s="9">
        <f t="shared" si="160"/>
        <v>8148633</v>
      </c>
      <c r="H763" s="9">
        <f t="shared" si="160"/>
        <v>8022066.5</v>
      </c>
      <c r="I763" s="158">
        <f t="shared" si="157"/>
        <v>0.9844677628750736</v>
      </c>
    </row>
    <row r="764" spans="1:9" ht="20.25" customHeight="1">
      <c r="A764" s="11" t="s">
        <v>1516</v>
      </c>
      <c r="B764" s="10" t="s">
        <v>333</v>
      </c>
      <c r="C764" s="11" t="s">
        <v>1412</v>
      </c>
      <c r="D764" s="8" t="s">
        <v>338</v>
      </c>
      <c r="E764" s="11" t="s">
        <v>146</v>
      </c>
      <c r="F764" s="9">
        <f>'№5 вед '!G608</f>
        <v>0</v>
      </c>
      <c r="G764" s="9">
        <f>'№5 вед '!H608</f>
        <v>8148633</v>
      </c>
      <c r="H764" s="9">
        <f>'№5 вед '!I608</f>
        <v>8022066.5</v>
      </c>
      <c r="I764" s="158">
        <f t="shared" si="157"/>
        <v>0.9844677628750736</v>
      </c>
    </row>
    <row r="765" spans="1:9" ht="68.25" customHeight="1">
      <c r="A765" s="11" t="s">
        <v>1517</v>
      </c>
      <c r="B765" s="10" t="s">
        <v>1758</v>
      </c>
      <c r="C765" s="11" t="s">
        <v>1415</v>
      </c>
      <c r="D765" s="8"/>
      <c r="E765" s="11"/>
      <c r="F765" s="9">
        <f aca="true" t="shared" si="161" ref="F765:H768">F766</f>
        <v>0</v>
      </c>
      <c r="G765" s="9">
        <f t="shared" si="161"/>
        <v>209816</v>
      </c>
      <c r="H765" s="9">
        <f t="shared" si="161"/>
        <v>209816</v>
      </c>
      <c r="I765" s="158">
        <f t="shared" si="157"/>
        <v>1</v>
      </c>
    </row>
    <row r="766" spans="1:9" ht="20.25" customHeight="1">
      <c r="A766" s="11" t="s">
        <v>1518</v>
      </c>
      <c r="B766" s="10" t="s">
        <v>382</v>
      </c>
      <c r="C766" s="11" t="s">
        <v>1415</v>
      </c>
      <c r="D766" s="8" t="s">
        <v>736</v>
      </c>
      <c r="E766" s="11"/>
      <c r="F766" s="9">
        <f t="shared" si="161"/>
        <v>0</v>
      </c>
      <c r="G766" s="9">
        <f t="shared" si="161"/>
        <v>209816</v>
      </c>
      <c r="H766" s="9">
        <f t="shared" si="161"/>
        <v>209816</v>
      </c>
      <c r="I766" s="158">
        <f t="shared" si="157"/>
        <v>1</v>
      </c>
    </row>
    <row r="767" spans="1:9" ht="20.25" customHeight="1">
      <c r="A767" s="11" t="s">
        <v>1519</v>
      </c>
      <c r="B767" s="10" t="s">
        <v>413</v>
      </c>
      <c r="C767" s="11" t="s">
        <v>1415</v>
      </c>
      <c r="D767" s="8" t="s">
        <v>679</v>
      </c>
      <c r="E767" s="11"/>
      <c r="F767" s="9">
        <f t="shared" si="161"/>
        <v>0</v>
      </c>
      <c r="G767" s="9">
        <f t="shared" si="161"/>
        <v>209816</v>
      </c>
      <c r="H767" s="9">
        <f t="shared" si="161"/>
        <v>209816</v>
      </c>
      <c r="I767" s="158">
        <f t="shared" si="157"/>
        <v>1</v>
      </c>
    </row>
    <row r="768" spans="1:9" ht="26.25" customHeight="1">
      <c r="A768" s="11" t="s">
        <v>1520</v>
      </c>
      <c r="B768" s="7" t="s">
        <v>782</v>
      </c>
      <c r="C768" s="11" t="s">
        <v>1415</v>
      </c>
      <c r="D768" s="8" t="s">
        <v>679</v>
      </c>
      <c r="E768" s="11" t="s">
        <v>758</v>
      </c>
      <c r="F768" s="9">
        <f t="shared" si="161"/>
        <v>0</v>
      </c>
      <c r="G768" s="9">
        <f t="shared" si="161"/>
        <v>209816</v>
      </c>
      <c r="H768" s="9">
        <f t="shared" si="161"/>
        <v>209816</v>
      </c>
      <c r="I768" s="158">
        <f t="shared" si="157"/>
        <v>1</v>
      </c>
    </row>
    <row r="769" spans="1:9" ht="20.25" customHeight="1">
      <c r="A769" s="11" t="s">
        <v>1521</v>
      </c>
      <c r="B769" s="10" t="s">
        <v>145</v>
      </c>
      <c r="C769" s="11" t="s">
        <v>1415</v>
      </c>
      <c r="D769" s="8" t="s">
        <v>679</v>
      </c>
      <c r="E769" s="11" t="s">
        <v>146</v>
      </c>
      <c r="F769" s="9">
        <f>'№5 вед '!G611</f>
        <v>0</v>
      </c>
      <c r="G769" s="9">
        <f>'№5 вед '!H611</f>
        <v>209816</v>
      </c>
      <c r="H769" s="9">
        <f>'№5 вед '!I611</f>
        <v>209816</v>
      </c>
      <c r="I769" s="158">
        <f t="shared" si="157"/>
        <v>1</v>
      </c>
    </row>
    <row r="770" spans="1:9" ht="91.5" customHeight="1">
      <c r="A770" s="11" t="s">
        <v>1522</v>
      </c>
      <c r="B770" s="10" t="s">
        <v>1414</v>
      </c>
      <c r="C770" s="11" t="s">
        <v>1413</v>
      </c>
      <c r="D770" s="8"/>
      <c r="E770" s="11"/>
      <c r="F770" s="9">
        <f aca="true" t="shared" si="162" ref="F770:H773">F771</f>
        <v>0</v>
      </c>
      <c r="G770" s="9">
        <f t="shared" si="162"/>
        <v>2732000</v>
      </c>
      <c r="H770" s="9">
        <f t="shared" si="162"/>
        <v>2732000</v>
      </c>
      <c r="I770" s="158">
        <f t="shared" si="157"/>
        <v>1</v>
      </c>
    </row>
    <row r="771" spans="1:9" ht="15.75" customHeight="1">
      <c r="A771" s="11" t="s">
        <v>1523</v>
      </c>
      <c r="B771" s="10" t="s">
        <v>382</v>
      </c>
      <c r="C771" s="11" t="s">
        <v>1413</v>
      </c>
      <c r="D771" s="8" t="s">
        <v>736</v>
      </c>
      <c r="E771" s="11"/>
      <c r="F771" s="9">
        <f t="shared" si="162"/>
        <v>0</v>
      </c>
      <c r="G771" s="9">
        <f t="shared" si="162"/>
        <v>2732000</v>
      </c>
      <c r="H771" s="9">
        <f t="shared" si="162"/>
        <v>2732000</v>
      </c>
      <c r="I771" s="158">
        <f t="shared" si="157"/>
        <v>1</v>
      </c>
    </row>
    <row r="772" spans="1:9" ht="15.75" customHeight="1">
      <c r="A772" s="11" t="s">
        <v>1524</v>
      </c>
      <c r="B772" s="10" t="s">
        <v>1398</v>
      </c>
      <c r="C772" s="11" t="s">
        <v>1413</v>
      </c>
      <c r="D772" s="8" t="s">
        <v>338</v>
      </c>
      <c r="E772" s="11"/>
      <c r="F772" s="9">
        <f t="shared" si="162"/>
        <v>0</v>
      </c>
      <c r="G772" s="9">
        <f t="shared" si="162"/>
        <v>2732000</v>
      </c>
      <c r="H772" s="9">
        <f t="shared" si="162"/>
        <v>2732000</v>
      </c>
      <c r="I772" s="158">
        <f t="shared" si="157"/>
        <v>1</v>
      </c>
    </row>
    <row r="773" spans="1:9" ht="26.25">
      <c r="A773" s="11" t="s">
        <v>1525</v>
      </c>
      <c r="B773" s="7" t="s">
        <v>782</v>
      </c>
      <c r="C773" s="11" t="s">
        <v>1413</v>
      </c>
      <c r="D773" s="8" t="s">
        <v>338</v>
      </c>
      <c r="E773" s="11" t="s">
        <v>758</v>
      </c>
      <c r="F773" s="9">
        <f t="shared" si="162"/>
        <v>0</v>
      </c>
      <c r="G773" s="9">
        <f t="shared" si="162"/>
        <v>2732000</v>
      </c>
      <c r="H773" s="9">
        <f t="shared" si="162"/>
        <v>2732000</v>
      </c>
      <c r="I773" s="158">
        <f t="shared" si="157"/>
        <v>1</v>
      </c>
    </row>
    <row r="774" spans="1:9" ht="15.75" customHeight="1">
      <c r="A774" s="11" t="s">
        <v>1526</v>
      </c>
      <c r="B774" s="10" t="s">
        <v>145</v>
      </c>
      <c r="C774" s="11" t="s">
        <v>1413</v>
      </c>
      <c r="D774" s="8" t="s">
        <v>338</v>
      </c>
      <c r="E774" s="11" t="s">
        <v>146</v>
      </c>
      <c r="F774" s="9">
        <f>'№5 вед '!G614</f>
        <v>0</v>
      </c>
      <c r="G774" s="9">
        <f>'№5 вед '!H614</f>
        <v>2732000</v>
      </c>
      <c r="H774" s="9">
        <f>'№5 вед '!I614</f>
        <v>2732000</v>
      </c>
      <c r="I774" s="158">
        <f t="shared" si="157"/>
        <v>1</v>
      </c>
    </row>
    <row r="775" spans="1:9" s="162" customFormat="1" ht="26.25">
      <c r="A775" s="11" t="s">
        <v>1527</v>
      </c>
      <c r="B775" s="32" t="s">
        <v>35</v>
      </c>
      <c r="C775" s="65" t="s">
        <v>54</v>
      </c>
      <c r="D775" s="14"/>
      <c r="E775" s="14"/>
      <c r="F775" s="90">
        <f aca="true" t="shared" si="163" ref="F775:H776">F776</f>
        <v>1897379</v>
      </c>
      <c r="G775" s="90">
        <f t="shared" si="163"/>
        <v>1755851.26</v>
      </c>
      <c r="H775" s="90">
        <f t="shared" si="163"/>
        <v>1755851.26</v>
      </c>
      <c r="I775" s="159">
        <f t="shared" si="157"/>
        <v>1</v>
      </c>
    </row>
    <row r="776" spans="1:9" s="162" customFormat="1" ht="12.75">
      <c r="A776" s="11" t="s">
        <v>1528</v>
      </c>
      <c r="B776" s="32" t="s">
        <v>592</v>
      </c>
      <c r="C776" s="65" t="s">
        <v>55</v>
      </c>
      <c r="D776" s="14"/>
      <c r="E776" s="14"/>
      <c r="F776" s="90">
        <f t="shared" si="163"/>
        <v>1897379</v>
      </c>
      <c r="G776" s="90">
        <f t="shared" si="163"/>
        <v>1755851.26</v>
      </c>
      <c r="H776" s="90">
        <f t="shared" si="163"/>
        <v>1755851.26</v>
      </c>
      <c r="I776" s="159">
        <f t="shared" si="157"/>
        <v>1</v>
      </c>
    </row>
    <row r="777" spans="1:9" ht="52.5">
      <c r="A777" s="11" t="s">
        <v>1529</v>
      </c>
      <c r="B777" s="7" t="s">
        <v>588</v>
      </c>
      <c r="C777" s="8" t="s">
        <v>56</v>
      </c>
      <c r="D777" s="11"/>
      <c r="E777" s="11"/>
      <c r="F777" s="92">
        <f aca="true" t="shared" si="164" ref="F777:H780">F778</f>
        <v>1897379</v>
      </c>
      <c r="G777" s="92">
        <f t="shared" si="164"/>
        <v>1755851.26</v>
      </c>
      <c r="H777" s="92">
        <f t="shared" si="164"/>
        <v>1755851.26</v>
      </c>
      <c r="I777" s="158">
        <f aca="true" t="shared" si="165" ref="I777:I813">H777/G777</f>
        <v>1</v>
      </c>
    </row>
    <row r="778" spans="1:9" ht="52.5">
      <c r="A778" s="11" t="s">
        <v>1530</v>
      </c>
      <c r="B778" s="10" t="s">
        <v>4</v>
      </c>
      <c r="C778" s="8" t="s">
        <v>56</v>
      </c>
      <c r="D778" s="11" t="s">
        <v>355</v>
      </c>
      <c r="E778" s="11"/>
      <c r="F778" s="92">
        <f t="shared" si="164"/>
        <v>1897379</v>
      </c>
      <c r="G778" s="92">
        <f t="shared" si="164"/>
        <v>1755851.26</v>
      </c>
      <c r="H778" s="92">
        <f t="shared" si="164"/>
        <v>1755851.26</v>
      </c>
      <c r="I778" s="158">
        <f t="shared" si="165"/>
        <v>1</v>
      </c>
    </row>
    <row r="779" spans="1:9" ht="26.25">
      <c r="A779" s="11" t="s">
        <v>1531</v>
      </c>
      <c r="B779" s="10" t="s">
        <v>30</v>
      </c>
      <c r="C779" s="8" t="s">
        <v>56</v>
      </c>
      <c r="D779" s="11" t="s">
        <v>372</v>
      </c>
      <c r="E779" s="11"/>
      <c r="F779" s="92">
        <f t="shared" si="164"/>
        <v>1897379</v>
      </c>
      <c r="G779" s="92">
        <f t="shared" si="164"/>
        <v>1755851.26</v>
      </c>
      <c r="H779" s="92">
        <f t="shared" si="164"/>
        <v>1755851.26</v>
      </c>
      <c r="I779" s="158">
        <f t="shared" si="165"/>
        <v>1</v>
      </c>
    </row>
    <row r="780" spans="1:9" ht="12.75">
      <c r="A780" s="11" t="s">
        <v>1532</v>
      </c>
      <c r="B780" s="31" t="s">
        <v>746</v>
      </c>
      <c r="C780" s="8" t="s">
        <v>56</v>
      </c>
      <c r="D780" s="11" t="s">
        <v>372</v>
      </c>
      <c r="E780" s="11" t="s">
        <v>10</v>
      </c>
      <c r="F780" s="92">
        <f t="shared" si="164"/>
        <v>1897379</v>
      </c>
      <c r="G780" s="92">
        <f t="shared" si="164"/>
        <v>1755851.26</v>
      </c>
      <c r="H780" s="92">
        <f t="shared" si="164"/>
        <v>1755851.26</v>
      </c>
      <c r="I780" s="158">
        <f t="shared" si="165"/>
        <v>1</v>
      </c>
    </row>
    <row r="781" spans="1:9" ht="26.25">
      <c r="A781" s="11" t="s">
        <v>1533</v>
      </c>
      <c r="B781" s="7" t="s">
        <v>29</v>
      </c>
      <c r="C781" s="8" t="s">
        <v>56</v>
      </c>
      <c r="D781" s="11" t="s">
        <v>372</v>
      </c>
      <c r="E781" s="11" t="s">
        <v>296</v>
      </c>
      <c r="F781" s="9">
        <f>'№5 вед '!G45</f>
        <v>1897379</v>
      </c>
      <c r="G781" s="9">
        <f>'№5 вед '!H45</f>
        <v>1755851.26</v>
      </c>
      <c r="H781" s="9">
        <f>'№5 вед '!I45</f>
        <v>1755851.26</v>
      </c>
      <c r="I781" s="158">
        <f t="shared" si="165"/>
        <v>1</v>
      </c>
    </row>
    <row r="782" spans="1:9" s="162" customFormat="1" ht="26.25">
      <c r="A782" s="11" t="s">
        <v>835</v>
      </c>
      <c r="B782" s="91" t="s">
        <v>36</v>
      </c>
      <c r="C782" s="14" t="s">
        <v>57</v>
      </c>
      <c r="D782" s="14"/>
      <c r="E782" s="14"/>
      <c r="F782" s="90">
        <f aca="true" t="shared" si="166" ref="F782:H783">F783</f>
        <v>1915313</v>
      </c>
      <c r="G782" s="90">
        <f t="shared" si="166"/>
        <v>1469227.73</v>
      </c>
      <c r="H782" s="90">
        <f t="shared" si="166"/>
        <v>1462483.69</v>
      </c>
      <c r="I782" s="159">
        <f t="shared" si="165"/>
        <v>0.9954098062115939</v>
      </c>
    </row>
    <row r="783" spans="1:9" s="162" customFormat="1" ht="26.25">
      <c r="A783" s="11" t="s">
        <v>1534</v>
      </c>
      <c r="B783" s="91" t="s">
        <v>585</v>
      </c>
      <c r="C783" s="14" t="s">
        <v>58</v>
      </c>
      <c r="D783" s="14"/>
      <c r="E783" s="14"/>
      <c r="F783" s="90">
        <f t="shared" si="166"/>
        <v>1915313</v>
      </c>
      <c r="G783" s="90">
        <f t="shared" si="166"/>
        <v>1469227.73</v>
      </c>
      <c r="H783" s="90">
        <f t="shared" si="166"/>
        <v>1462483.69</v>
      </c>
      <c r="I783" s="159">
        <f t="shared" si="165"/>
        <v>0.9954098062115939</v>
      </c>
    </row>
    <row r="784" spans="1:9" ht="39">
      <c r="A784" s="11" t="s">
        <v>1535</v>
      </c>
      <c r="B784" s="7" t="s">
        <v>1074</v>
      </c>
      <c r="C784" s="8" t="s">
        <v>59</v>
      </c>
      <c r="D784" s="11"/>
      <c r="E784" s="11"/>
      <c r="F784" s="92">
        <f>F785+F789+F793</f>
        <v>1915313</v>
      </c>
      <c r="G784" s="92">
        <f>G785+G789+G793</f>
        <v>1469227.73</v>
      </c>
      <c r="H784" s="92">
        <f>H785+H789+H793</f>
        <v>1462483.69</v>
      </c>
      <c r="I784" s="158">
        <f t="shared" si="165"/>
        <v>0.9954098062115939</v>
      </c>
    </row>
    <row r="785" spans="1:9" ht="52.5">
      <c r="A785" s="11" t="s">
        <v>1536</v>
      </c>
      <c r="B785" s="10" t="s">
        <v>4</v>
      </c>
      <c r="C785" s="8" t="s">
        <v>59</v>
      </c>
      <c r="D785" s="11" t="s">
        <v>355</v>
      </c>
      <c r="E785" s="11"/>
      <c r="F785" s="92">
        <f aca="true" t="shared" si="167" ref="F785:H787">F786</f>
        <v>1367204</v>
      </c>
      <c r="G785" s="92">
        <f t="shared" si="167"/>
        <v>650768.73</v>
      </c>
      <c r="H785" s="92">
        <f t="shared" si="167"/>
        <v>650768.7</v>
      </c>
      <c r="I785" s="158">
        <f t="shared" si="165"/>
        <v>0.9999999539006738</v>
      </c>
    </row>
    <row r="786" spans="1:9" ht="26.25">
      <c r="A786" s="11" t="s">
        <v>1537</v>
      </c>
      <c r="B786" s="10" t="s">
        <v>30</v>
      </c>
      <c r="C786" s="8" t="s">
        <v>59</v>
      </c>
      <c r="D786" s="11" t="s">
        <v>372</v>
      </c>
      <c r="E786" s="11"/>
      <c r="F786" s="92">
        <f t="shared" si="167"/>
        <v>1367204</v>
      </c>
      <c r="G786" s="92">
        <f t="shared" si="167"/>
        <v>650768.73</v>
      </c>
      <c r="H786" s="92">
        <f t="shared" si="167"/>
        <v>650768.7</v>
      </c>
      <c r="I786" s="158">
        <f t="shared" si="165"/>
        <v>0.9999999539006738</v>
      </c>
    </row>
    <row r="787" spans="1:9" ht="12.75">
      <c r="A787" s="11" t="s">
        <v>1538</v>
      </c>
      <c r="B787" s="31" t="s">
        <v>746</v>
      </c>
      <c r="C787" s="8" t="s">
        <v>59</v>
      </c>
      <c r="D787" s="11" t="s">
        <v>372</v>
      </c>
      <c r="E787" s="11" t="s">
        <v>10</v>
      </c>
      <c r="F787" s="92">
        <f t="shared" si="167"/>
        <v>1367204</v>
      </c>
      <c r="G787" s="92">
        <f t="shared" si="167"/>
        <v>650768.73</v>
      </c>
      <c r="H787" s="92">
        <f t="shared" si="167"/>
        <v>650768.7</v>
      </c>
      <c r="I787" s="158">
        <f t="shared" si="165"/>
        <v>0.9999999539006738</v>
      </c>
    </row>
    <row r="788" spans="1:9" ht="39">
      <c r="A788" s="11" t="s">
        <v>1539</v>
      </c>
      <c r="B788" s="7" t="s">
        <v>753</v>
      </c>
      <c r="C788" s="8" t="s">
        <v>59</v>
      </c>
      <c r="D788" s="11" t="s">
        <v>372</v>
      </c>
      <c r="E788" s="11" t="s">
        <v>297</v>
      </c>
      <c r="F788" s="9">
        <f>'№5 вед '!G17</f>
        <v>1367204</v>
      </c>
      <c r="G788" s="9">
        <f>'№5 вед '!H17</f>
        <v>650768.73</v>
      </c>
      <c r="H788" s="9">
        <f>'№5 вед '!I17</f>
        <v>650768.7</v>
      </c>
      <c r="I788" s="158">
        <f t="shared" si="165"/>
        <v>0.9999999539006738</v>
      </c>
    </row>
    <row r="789" spans="1:9" ht="26.25">
      <c r="A789" s="11" t="s">
        <v>1540</v>
      </c>
      <c r="B789" s="10" t="s">
        <v>1804</v>
      </c>
      <c r="C789" s="8" t="s">
        <v>59</v>
      </c>
      <c r="D789" s="11" t="s">
        <v>147</v>
      </c>
      <c r="E789" s="11"/>
      <c r="F789" s="92">
        <f aca="true" t="shared" si="168" ref="F789:H791">F790</f>
        <v>538109</v>
      </c>
      <c r="G789" s="92">
        <f t="shared" si="168"/>
        <v>818109</v>
      </c>
      <c r="H789" s="92">
        <f t="shared" si="168"/>
        <v>811364.99</v>
      </c>
      <c r="I789" s="158">
        <f t="shared" si="165"/>
        <v>0.9917565874473939</v>
      </c>
    </row>
    <row r="790" spans="1:9" ht="26.25">
      <c r="A790" s="11" t="s">
        <v>1541</v>
      </c>
      <c r="B790" s="10" t="s">
        <v>410</v>
      </c>
      <c r="C790" s="8" t="s">
        <v>59</v>
      </c>
      <c r="D790" s="11" t="s">
        <v>749</v>
      </c>
      <c r="E790" s="11"/>
      <c r="F790" s="92">
        <f t="shared" si="168"/>
        <v>538109</v>
      </c>
      <c r="G790" s="92">
        <f t="shared" si="168"/>
        <v>818109</v>
      </c>
      <c r="H790" s="92">
        <f t="shared" si="168"/>
        <v>811364.99</v>
      </c>
      <c r="I790" s="158">
        <f t="shared" si="165"/>
        <v>0.9917565874473939</v>
      </c>
    </row>
    <row r="791" spans="1:9" ht="12.75">
      <c r="A791" s="11" t="s">
        <v>1542</v>
      </c>
      <c r="B791" s="31" t="s">
        <v>746</v>
      </c>
      <c r="C791" s="8" t="s">
        <v>59</v>
      </c>
      <c r="D791" s="11" t="s">
        <v>749</v>
      </c>
      <c r="E791" s="11" t="s">
        <v>10</v>
      </c>
      <c r="F791" s="92">
        <f t="shared" si="168"/>
        <v>538109</v>
      </c>
      <c r="G791" s="92">
        <f t="shared" si="168"/>
        <v>818109</v>
      </c>
      <c r="H791" s="92">
        <f t="shared" si="168"/>
        <v>811364.99</v>
      </c>
      <c r="I791" s="158">
        <f t="shared" si="165"/>
        <v>0.9917565874473939</v>
      </c>
    </row>
    <row r="792" spans="1:9" ht="39">
      <c r="A792" s="11" t="s">
        <v>1543</v>
      </c>
      <c r="B792" s="7" t="s">
        <v>753</v>
      </c>
      <c r="C792" s="8" t="s">
        <v>59</v>
      </c>
      <c r="D792" s="11" t="s">
        <v>749</v>
      </c>
      <c r="E792" s="11" t="s">
        <v>297</v>
      </c>
      <c r="F792" s="9">
        <f>'№5 вед '!G19</f>
        <v>538109</v>
      </c>
      <c r="G792" s="9">
        <f>'№5 вед '!H19</f>
        <v>818109</v>
      </c>
      <c r="H792" s="9">
        <f>'№5 вед '!I19</f>
        <v>811364.99</v>
      </c>
      <c r="I792" s="158">
        <f t="shared" si="165"/>
        <v>0.9917565874473939</v>
      </c>
    </row>
    <row r="793" spans="1:9" ht="12.75">
      <c r="A793" s="11" t="s">
        <v>1544</v>
      </c>
      <c r="B793" s="10" t="s">
        <v>33</v>
      </c>
      <c r="C793" s="8" t="s">
        <v>59</v>
      </c>
      <c r="D793" s="11" t="s">
        <v>32</v>
      </c>
      <c r="E793" s="11"/>
      <c r="F793" s="92">
        <f aca="true" t="shared" si="169" ref="F793:H795">F794</f>
        <v>10000</v>
      </c>
      <c r="G793" s="92">
        <f t="shared" si="169"/>
        <v>350</v>
      </c>
      <c r="H793" s="92">
        <f t="shared" si="169"/>
        <v>350</v>
      </c>
      <c r="I793" s="158">
        <f t="shared" si="165"/>
        <v>1</v>
      </c>
    </row>
    <row r="794" spans="1:9" ht="12.75">
      <c r="A794" s="11" t="s">
        <v>1545</v>
      </c>
      <c r="B794" s="10" t="s">
        <v>34</v>
      </c>
      <c r="C794" s="8" t="s">
        <v>59</v>
      </c>
      <c r="D794" s="11" t="s">
        <v>31</v>
      </c>
      <c r="E794" s="11"/>
      <c r="F794" s="92">
        <f t="shared" si="169"/>
        <v>10000</v>
      </c>
      <c r="G794" s="92">
        <f t="shared" si="169"/>
        <v>350</v>
      </c>
      <c r="H794" s="92">
        <f t="shared" si="169"/>
        <v>350</v>
      </c>
      <c r="I794" s="158">
        <f t="shared" si="165"/>
        <v>1</v>
      </c>
    </row>
    <row r="795" spans="1:9" ht="12.75">
      <c r="A795" s="11" t="s">
        <v>1546</v>
      </c>
      <c r="B795" s="31" t="s">
        <v>746</v>
      </c>
      <c r="C795" s="8" t="s">
        <v>59</v>
      </c>
      <c r="D795" s="11" t="s">
        <v>31</v>
      </c>
      <c r="E795" s="11" t="s">
        <v>10</v>
      </c>
      <c r="F795" s="92">
        <f t="shared" si="169"/>
        <v>10000</v>
      </c>
      <c r="G795" s="92">
        <f t="shared" si="169"/>
        <v>350</v>
      </c>
      <c r="H795" s="92">
        <f t="shared" si="169"/>
        <v>350</v>
      </c>
      <c r="I795" s="158">
        <f t="shared" si="165"/>
        <v>1</v>
      </c>
    </row>
    <row r="796" spans="1:9" ht="39">
      <c r="A796" s="11" t="s">
        <v>1547</v>
      </c>
      <c r="B796" s="7" t="s">
        <v>753</v>
      </c>
      <c r="C796" s="8" t="s">
        <v>59</v>
      </c>
      <c r="D796" s="11" t="s">
        <v>31</v>
      </c>
      <c r="E796" s="11" t="s">
        <v>297</v>
      </c>
      <c r="F796" s="9">
        <f>'№5 вед '!G21</f>
        <v>10000</v>
      </c>
      <c r="G796" s="9">
        <f>'№5 вед '!H21</f>
        <v>350</v>
      </c>
      <c r="H796" s="9">
        <f>'№5 вед '!I21</f>
        <v>350</v>
      </c>
      <c r="I796" s="158">
        <f t="shared" si="165"/>
        <v>1</v>
      </c>
    </row>
    <row r="797" spans="1:9" s="162" customFormat="1" ht="26.25">
      <c r="A797" s="11" t="s">
        <v>1548</v>
      </c>
      <c r="B797" s="32" t="s">
        <v>589</v>
      </c>
      <c r="C797" s="65" t="s">
        <v>60</v>
      </c>
      <c r="D797" s="14"/>
      <c r="E797" s="14"/>
      <c r="F797" s="90">
        <f>F798</f>
        <v>2049627</v>
      </c>
      <c r="G797" s="90">
        <f>G798</f>
        <v>1580363.78</v>
      </c>
      <c r="H797" s="90">
        <f>H798</f>
        <v>1576124.52</v>
      </c>
      <c r="I797" s="159">
        <f t="shared" si="165"/>
        <v>0.997317541661199</v>
      </c>
    </row>
    <row r="798" spans="1:9" s="162" customFormat="1" ht="26.25">
      <c r="A798" s="11" t="s">
        <v>1549</v>
      </c>
      <c r="B798" s="32" t="s">
        <v>586</v>
      </c>
      <c r="C798" s="65" t="s">
        <v>61</v>
      </c>
      <c r="D798" s="14"/>
      <c r="E798" s="14"/>
      <c r="F798" s="90">
        <f>F799+F808+F813</f>
        <v>2049627</v>
      </c>
      <c r="G798" s="90">
        <f>G799+G808+G813</f>
        <v>1580363.78</v>
      </c>
      <c r="H798" s="90">
        <f>H799+H808+H813</f>
        <v>1576124.52</v>
      </c>
      <c r="I798" s="159">
        <f t="shared" si="165"/>
        <v>0.997317541661199</v>
      </c>
    </row>
    <row r="799" spans="1:9" ht="52.5">
      <c r="A799" s="11" t="s">
        <v>1550</v>
      </c>
      <c r="B799" s="7" t="s">
        <v>785</v>
      </c>
      <c r="C799" s="8" t="s">
        <v>62</v>
      </c>
      <c r="D799" s="11"/>
      <c r="E799" s="11"/>
      <c r="F799" s="92">
        <f>F800+F804</f>
        <v>796169</v>
      </c>
      <c r="G799" s="92">
        <f>G800+G804</f>
        <v>179355</v>
      </c>
      <c r="H799" s="92">
        <f>H800+H804</f>
        <v>179355</v>
      </c>
      <c r="I799" s="158">
        <f t="shared" si="165"/>
        <v>1</v>
      </c>
    </row>
    <row r="800" spans="1:9" ht="52.5">
      <c r="A800" s="11" t="s">
        <v>1551</v>
      </c>
      <c r="B800" s="10" t="s">
        <v>4</v>
      </c>
      <c r="C800" s="8" t="s">
        <v>62</v>
      </c>
      <c r="D800" s="11" t="s">
        <v>355</v>
      </c>
      <c r="E800" s="11"/>
      <c r="F800" s="92">
        <f aca="true" t="shared" si="170" ref="F800:H802">F801</f>
        <v>716814</v>
      </c>
      <c r="G800" s="92">
        <f t="shared" si="170"/>
        <v>0</v>
      </c>
      <c r="H800" s="92">
        <f t="shared" si="170"/>
        <v>0</v>
      </c>
      <c r="I800" s="158"/>
    </row>
    <row r="801" spans="1:9" ht="26.25">
      <c r="A801" s="11" t="s">
        <v>1552</v>
      </c>
      <c r="B801" s="10" t="s">
        <v>30</v>
      </c>
      <c r="C801" s="8" t="s">
        <v>62</v>
      </c>
      <c r="D801" s="11" t="s">
        <v>372</v>
      </c>
      <c r="E801" s="11"/>
      <c r="F801" s="92">
        <f t="shared" si="170"/>
        <v>716814</v>
      </c>
      <c r="G801" s="92">
        <f t="shared" si="170"/>
        <v>0</v>
      </c>
      <c r="H801" s="92">
        <f t="shared" si="170"/>
        <v>0</v>
      </c>
      <c r="I801" s="158"/>
    </row>
    <row r="802" spans="1:9" ht="12.75">
      <c r="A802" s="11" t="s">
        <v>836</v>
      </c>
      <c r="B802" s="31" t="s">
        <v>746</v>
      </c>
      <c r="C802" s="8" t="s">
        <v>62</v>
      </c>
      <c r="D802" s="11" t="s">
        <v>372</v>
      </c>
      <c r="E802" s="11" t="s">
        <v>10</v>
      </c>
      <c r="F802" s="92">
        <f t="shared" si="170"/>
        <v>716814</v>
      </c>
      <c r="G802" s="92">
        <f t="shared" si="170"/>
        <v>0</v>
      </c>
      <c r="H802" s="92">
        <f t="shared" si="170"/>
        <v>0</v>
      </c>
      <c r="I802" s="158"/>
    </row>
    <row r="803" spans="1:9" ht="39">
      <c r="A803" s="11" t="s">
        <v>1553</v>
      </c>
      <c r="B803" s="7" t="s">
        <v>734</v>
      </c>
      <c r="C803" s="8" t="s">
        <v>62</v>
      </c>
      <c r="D803" s="11" t="s">
        <v>372</v>
      </c>
      <c r="E803" s="11" t="s">
        <v>299</v>
      </c>
      <c r="F803" s="9">
        <f>'№5 вед '!G27</f>
        <v>716814</v>
      </c>
      <c r="G803" s="9">
        <f>'№5 вед '!H27</f>
        <v>0</v>
      </c>
      <c r="H803" s="9">
        <f>'№5 вед '!I27</f>
        <v>0</v>
      </c>
      <c r="I803" s="158"/>
    </row>
    <row r="804" spans="1:9" ht="26.25">
      <c r="A804" s="11" t="s">
        <v>1554</v>
      </c>
      <c r="B804" s="10" t="s">
        <v>1804</v>
      </c>
      <c r="C804" s="8" t="s">
        <v>62</v>
      </c>
      <c r="D804" s="11" t="s">
        <v>147</v>
      </c>
      <c r="E804" s="11"/>
      <c r="F804" s="92">
        <f aca="true" t="shared" si="171" ref="F804:H806">F805</f>
        <v>79355</v>
      </c>
      <c r="G804" s="92">
        <f t="shared" si="171"/>
        <v>179355</v>
      </c>
      <c r="H804" s="92">
        <f t="shared" si="171"/>
        <v>179355</v>
      </c>
      <c r="I804" s="158">
        <f t="shared" si="165"/>
        <v>1</v>
      </c>
    </row>
    <row r="805" spans="1:9" ht="26.25">
      <c r="A805" s="11" t="s">
        <v>1555</v>
      </c>
      <c r="B805" s="10" t="s">
        <v>410</v>
      </c>
      <c r="C805" s="8" t="s">
        <v>62</v>
      </c>
      <c r="D805" s="11" t="s">
        <v>749</v>
      </c>
      <c r="E805" s="11"/>
      <c r="F805" s="92">
        <f t="shared" si="171"/>
        <v>79355</v>
      </c>
      <c r="G805" s="92">
        <f t="shared" si="171"/>
        <v>179355</v>
      </c>
      <c r="H805" s="92">
        <f t="shared" si="171"/>
        <v>179355</v>
      </c>
      <c r="I805" s="158">
        <f t="shared" si="165"/>
        <v>1</v>
      </c>
    </row>
    <row r="806" spans="1:9" ht="12.75">
      <c r="A806" s="11" t="s">
        <v>1556</v>
      </c>
      <c r="B806" s="31" t="s">
        <v>746</v>
      </c>
      <c r="C806" s="8" t="s">
        <v>62</v>
      </c>
      <c r="D806" s="11" t="s">
        <v>749</v>
      </c>
      <c r="E806" s="11" t="s">
        <v>10</v>
      </c>
      <c r="F806" s="92">
        <f t="shared" si="171"/>
        <v>79355</v>
      </c>
      <c r="G806" s="92">
        <f t="shared" si="171"/>
        <v>179355</v>
      </c>
      <c r="H806" s="92">
        <f t="shared" si="171"/>
        <v>179355</v>
      </c>
      <c r="I806" s="158">
        <f t="shared" si="165"/>
        <v>1</v>
      </c>
    </row>
    <row r="807" spans="1:9" ht="39">
      <c r="A807" s="11" t="s">
        <v>1557</v>
      </c>
      <c r="B807" s="7" t="s">
        <v>734</v>
      </c>
      <c r="C807" s="8" t="s">
        <v>62</v>
      </c>
      <c r="D807" s="11" t="s">
        <v>749</v>
      </c>
      <c r="E807" s="11" t="s">
        <v>299</v>
      </c>
      <c r="F807" s="9">
        <f>'№5 вед '!G28</f>
        <v>79355</v>
      </c>
      <c r="G807" s="9">
        <f>'№5 вед '!H28</f>
        <v>179355</v>
      </c>
      <c r="H807" s="9">
        <f>'№5 вед '!I28</f>
        <v>179355</v>
      </c>
      <c r="I807" s="158">
        <f t="shared" si="165"/>
        <v>1</v>
      </c>
    </row>
    <row r="808" spans="1:9" ht="39">
      <c r="A808" s="11" t="s">
        <v>1558</v>
      </c>
      <c r="B808" s="31" t="s">
        <v>643</v>
      </c>
      <c r="C808" s="8" t="s">
        <v>63</v>
      </c>
      <c r="D808" s="11"/>
      <c r="E808" s="11"/>
      <c r="F808" s="92">
        <f aca="true" t="shared" si="172" ref="F808:H811">F809</f>
        <v>1042226</v>
      </c>
      <c r="G808" s="92">
        <f t="shared" si="172"/>
        <v>1189776.78</v>
      </c>
      <c r="H808" s="92">
        <f t="shared" si="172"/>
        <v>1185537.52</v>
      </c>
      <c r="I808" s="158">
        <f t="shared" si="165"/>
        <v>0.9964369282782607</v>
      </c>
    </row>
    <row r="809" spans="1:9" ht="52.5">
      <c r="A809" s="11" t="s">
        <v>1559</v>
      </c>
      <c r="B809" s="10" t="s">
        <v>4</v>
      </c>
      <c r="C809" s="8" t="s">
        <v>63</v>
      </c>
      <c r="D809" s="11" t="s">
        <v>355</v>
      </c>
      <c r="E809" s="11"/>
      <c r="F809" s="92">
        <f t="shared" si="172"/>
        <v>1042226</v>
      </c>
      <c r="G809" s="92">
        <f t="shared" si="172"/>
        <v>1189776.78</v>
      </c>
      <c r="H809" s="92">
        <f t="shared" si="172"/>
        <v>1185537.52</v>
      </c>
      <c r="I809" s="158">
        <f t="shared" si="165"/>
        <v>0.9964369282782607</v>
      </c>
    </row>
    <row r="810" spans="1:9" ht="26.25">
      <c r="A810" s="11" t="s">
        <v>1560</v>
      </c>
      <c r="B810" s="10" t="s">
        <v>30</v>
      </c>
      <c r="C810" s="8" t="s">
        <v>63</v>
      </c>
      <c r="D810" s="11" t="s">
        <v>372</v>
      </c>
      <c r="E810" s="11"/>
      <c r="F810" s="92">
        <f t="shared" si="172"/>
        <v>1042226</v>
      </c>
      <c r="G810" s="92">
        <f t="shared" si="172"/>
        <v>1189776.78</v>
      </c>
      <c r="H810" s="92">
        <f t="shared" si="172"/>
        <v>1185537.52</v>
      </c>
      <c r="I810" s="158">
        <f t="shared" si="165"/>
        <v>0.9964369282782607</v>
      </c>
    </row>
    <row r="811" spans="1:9" ht="12.75">
      <c r="A811" s="11" t="s">
        <v>32</v>
      </c>
      <c r="B811" s="31" t="s">
        <v>746</v>
      </c>
      <c r="C811" s="8" t="s">
        <v>63</v>
      </c>
      <c r="D811" s="11" t="s">
        <v>372</v>
      </c>
      <c r="E811" s="11" t="s">
        <v>10</v>
      </c>
      <c r="F811" s="92">
        <f t="shared" si="172"/>
        <v>1042226</v>
      </c>
      <c r="G811" s="92">
        <f t="shared" si="172"/>
        <v>1189776.78</v>
      </c>
      <c r="H811" s="92">
        <f t="shared" si="172"/>
        <v>1185537.52</v>
      </c>
      <c r="I811" s="158">
        <f t="shared" si="165"/>
        <v>0.9964369282782607</v>
      </c>
    </row>
    <row r="812" spans="1:9" ht="39">
      <c r="A812" s="11" t="s">
        <v>1561</v>
      </c>
      <c r="B812" s="7" t="s">
        <v>734</v>
      </c>
      <c r="C812" s="8" t="s">
        <v>63</v>
      </c>
      <c r="D812" s="11" t="s">
        <v>372</v>
      </c>
      <c r="E812" s="11" t="s">
        <v>299</v>
      </c>
      <c r="F812" s="9">
        <f>'№5 вед '!G32</f>
        <v>1042226</v>
      </c>
      <c r="G812" s="9">
        <f>'№5 вед '!H32</f>
        <v>1189776.78</v>
      </c>
      <c r="H812" s="9">
        <f>'№5 вед '!I32</f>
        <v>1185537.52</v>
      </c>
      <c r="I812" s="158">
        <f t="shared" si="165"/>
        <v>0.9964369282782607</v>
      </c>
    </row>
    <row r="813" spans="1:9" ht="118.5">
      <c r="A813" s="11" t="s">
        <v>1562</v>
      </c>
      <c r="B813" s="7" t="s">
        <v>847</v>
      </c>
      <c r="C813" s="8" t="s">
        <v>848</v>
      </c>
      <c r="D813" s="11"/>
      <c r="E813" s="11"/>
      <c r="F813" s="92">
        <f>F814+F818</f>
        <v>211232</v>
      </c>
      <c r="G813" s="92">
        <f>G814+G818</f>
        <v>211232</v>
      </c>
      <c r="H813" s="92">
        <f>H814+H818</f>
        <v>211232</v>
      </c>
      <c r="I813" s="158">
        <f t="shared" si="165"/>
        <v>1</v>
      </c>
    </row>
    <row r="814" spans="1:9" ht="52.5">
      <c r="A814" s="11" t="s">
        <v>1563</v>
      </c>
      <c r="B814" s="10" t="s">
        <v>4</v>
      </c>
      <c r="C814" s="8" t="s">
        <v>848</v>
      </c>
      <c r="D814" s="11" t="s">
        <v>355</v>
      </c>
      <c r="E814" s="11"/>
      <c r="F814" s="92">
        <f aca="true" t="shared" si="173" ref="F814:H816">F815</f>
        <v>210431.2</v>
      </c>
      <c r="G814" s="92">
        <f t="shared" si="173"/>
        <v>210431.2</v>
      </c>
      <c r="H814" s="92">
        <f t="shared" si="173"/>
        <v>210431.2</v>
      </c>
      <c r="I814" s="158">
        <f aca="true" t="shared" si="174" ref="I814:I822">H814/G814</f>
        <v>1</v>
      </c>
    </row>
    <row r="815" spans="1:9" ht="26.25">
      <c r="A815" s="11" t="s">
        <v>1564</v>
      </c>
      <c r="B815" s="10" t="s">
        <v>30</v>
      </c>
      <c r="C815" s="8" t="s">
        <v>848</v>
      </c>
      <c r="D815" s="11" t="s">
        <v>372</v>
      </c>
      <c r="E815" s="11"/>
      <c r="F815" s="92">
        <f t="shared" si="173"/>
        <v>210431.2</v>
      </c>
      <c r="G815" s="92">
        <f t="shared" si="173"/>
        <v>210431.2</v>
      </c>
      <c r="H815" s="92">
        <f t="shared" si="173"/>
        <v>210431.2</v>
      </c>
      <c r="I815" s="158">
        <f t="shared" si="174"/>
        <v>1</v>
      </c>
    </row>
    <row r="816" spans="1:9" ht="12.75">
      <c r="A816" s="11" t="s">
        <v>1565</v>
      </c>
      <c r="B816" s="31" t="s">
        <v>746</v>
      </c>
      <c r="C816" s="8" t="s">
        <v>848</v>
      </c>
      <c r="D816" s="11" t="s">
        <v>372</v>
      </c>
      <c r="E816" s="11" t="s">
        <v>10</v>
      </c>
      <c r="F816" s="92">
        <f t="shared" si="173"/>
        <v>210431.2</v>
      </c>
      <c r="G816" s="92">
        <f t="shared" si="173"/>
        <v>210431.2</v>
      </c>
      <c r="H816" s="92">
        <f t="shared" si="173"/>
        <v>210431.2</v>
      </c>
      <c r="I816" s="158">
        <f t="shared" si="174"/>
        <v>1</v>
      </c>
    </row>
    <row r="817" spans="1:9" ht="39">
      <c r="A817" s="11" t="s">
        <v>1566</v>
      </c>
      <c r="B817" s="7" t="s">
        <v>734</v>
      </c>
      <c r="C817" s="8" t="s">
        <v>848</v>
      </c>
      <c r="D817" s="11" t="s">
        <v>372</v>
      </c>
      <c r="E817" s="11" t="s">
        <v>299</v>
      </c>
      <c r="F817" s="9">
        <f>'№5 вед '!G35</f>
        <v>210431.2</v>
      </c>
      <c r="G817" s="9">
        <f>'№5 вед '!H35</f>
        <v>210431.2</v>
      </c>
      <c r="H817" s="9">
        <f>'№5 вед '!I35</f>
        <v>210431.2</v>
      </c>
      <c r="I817" s="158">
        <f t="shared" si="174"/>
        <v>1</v>
      </c>
    </row>
    <row r="818" spans="1:9" ht="26.25">
      <c r="A818" s="11" t="s">
        <v>1567</v>
      </c>
      <c r="B818" s="10" t="s">
        <v>1804</v>
      </c>
      <c r="C818" s="8" t="s">
        <v>848</v>
      </c>
      <c r="D818" s="11" t="s">
        <v>147</v>
      </c>
      <c r="E818" s="11"/>
      <c r="F818" s="9">
        <f aca="true" t="shared" si="175" ref="F818:H820">F819</f>
        <v>800.8</v>
      </c>
      <c r="G818" s="9">
        <f t="shared" si="175"/>
        <v>800.8</v>
      </c>
      <c r="H818" s="9">
        <f t="shared" si="175"/>
        <v>800.8</v>
      </c>
      <c r="I818" s="158">
        <f t="shared" si="174"/>
        <v>1</v>
      </c>
    </row>
    <row r="819" spans="1:9" ht="26.25">
      <c r="A819" s="11" t="s">
        <v>1568</v>
      </c>
      <c r="B819" s="10" t="s">
        <v>410</v>
      </c>
      <c r="C819" s="8" t="s">
        <v>848</v>
      </c>
      <c r="D819" s="11" t="s">
        <v>749</v>
      </c>
      <c r="E819" s="11"/>
      <c r="F819" s="9">
        <f t="shared" si="175"/>
        <v>800.8</v>
      </c>
      <c r="G819" s="9">
        <f t="shared" si="175"/>
        <v>800.8</v>
      </c>
      <c r="H819" s="9">
        <f t="shared" si="175"/>
        <v>800.8</v>
      </c>
      <c r="I819" s="158">
        <f t="shared" si="174"/>
        <v>1</v>
      </c>
    </row>
    <row r="820" spans="1:9" ht="12.75">
      <c r="A820" s="11" t="s">
        <v>1569</v>
      </c>
      <c r="B820" s="31" t="s">
        <v>746</v>
      </c>
      <c r="C820" s="8" t="s">
        <v>848</v>
      </c>
      <c r="D820" s="11" t="s">
        <v>749</v>
      </c>
      <c r="E820" s="11" t="s">
        <v>10</v>
      </c>
      <c r="F820" s="9">
        <f t="shared" si="175"/>
        <v>800.8</v>
      </c>
      <c r="G820" s="9">
        <f t="shared" si="175"/>
        <v>800.8</v>
      </c>
      <c r="H820" s="9">
        <f t="shared" si="175"/>
        <v>800.8</v>
      </c>
      <c r="I820" s="158">
        <f t="shared" si="174"/>
        <v>1</v>
      </c>
    </row>
    <row r="821" spans="1:9" ht="39">
      <c r="A821" s="11" t="s">
        <v>723</v>
      </c>
      <c r="B821" s="7" t="s">
        <v>734</v>
      </c>
      <c r="C821" s="8" t="s">
        <v>848</v>
      </c>
      <c r="D821" s="11" t="s">
        <v>749</v>
      </c>
      <c r="E821" s="11" t="s">
        <v>299</v>
      </c>
      <c r="F821" s="9">
        <f>'№5 вед '!G37</f>
        <v>800.8</v>
      </c>
      <c r="G821" s="9">
        <f>'№5 вед '!H37</f>
        <v>800.8</v>
      </c>
      <c r="H821" s="9">
        <f>'№5 вед '!I37</f>
        <v>800.8</v>
      </c>
      <c r="I821" s="158">
        <f t="shared" si="174"/>
        <v>1</v>
      </c>
    </row>
    <row r="822" spans="1:9" s="162" customFormat="1" ht="12.75">
      <c r="A822" s="11" t="s">
        <v>1570</v>
      </c>
      <c r="B822" s="98" t="s">
        <v>169</v>
      </c>
      <c r="C822" s="99"/>
      <c r="D822" s="14"/>
      <c r="E822" s="100"/>
      <c r="F822" s="90">
        <f>F12+F217+F259+F369+F392+F439+F460+F502+F534+F546+F617+F775+F782+F797+F600</f>
        <v>682763150</v>
      </c>
      <c r="G822" s="90">
        <f>G12+G217+G259+G369+G392+G439+G460+G502+G534+G546+G617+G775+G782+G797+G600</f>
        <v>802893468.7800001</v>
      </c>
      <c r="H822" s="90">
        <f>H12+H217+H259+H369+H392+H439+H460+H502+H534+H546+H617+H775+H782+H797+H600</f>
        <v>796969234.3300002</v>
      </c>
      <c r="I822" s="159">
        <f t="shared" si="174"/>
        <v>0.9926213941446033</v>
      </c>
    </row>
    <row r="823" spans="1:9" s="95" customFormat="1" ht="12.75">
      <c r="A823" s="94"/>
      <c r="C823" s="13"/>
      <c r="D823" s="13"/>
      <c r="E823" s="13"/>
      <c r="F823" s="13"/>
      <c r="G823" s="13"/>
      <c r="H823" s="13"/>
      <c r="I823" s="13"/>
    </row>
    <row r="824" spans="1:9" s="95" customFormat="1" ht="12.75">
      <c r="A824" s="94"/>
      <c r="C824" s="13"/>
      <c r="D824" s="13"/>
      <c r="E824" s="13"/>
      <c r="F824" s="13"/>
      <c r="G824" s="13"/>
      <c r="H824" s="13"/>
      <c r="I824" s="13"/>
    </row>
    <row r="825" spans="1:9" s="95" customFormat="1" ht="12.75">
      <c r="A825" s="94"/>
      <c r="C825" s="13"/>
      <c r="D825" s="13"/>
      <c r="E825" s="13"/>
      <c r="F825" s="13"/>
      <c r="G825" s="13"/>
      <c r="H825" s="13"/>
      <c r="I825" s="13"/>
    </row>
    <row r="826" spans="1:9" s="95" customFormat="1" ht="12.75">
      <c r="A826" s="94"/>
      <c r="C826" s="13"/>
      <c r="D826" s="13"/>
      <c r="E826" s="13"/>
      <c r="F826" s="13"/>
      <c r="G826" s="13"/>
      <c r="H826" s="13"/>
      <c r="I826" s="13"/>
    </row>
    <row r="827" spans="1:9" s="95" customFormat="1" ht="12.75">
      <c r="A827" s="94"/>
      <c r="C827" s="13"/>
      <c r="D827" s="13"/>
      <c r="E827" s="13"/>
      <c r="F827" s="13"/>
      <c r="G827" s="13"/>
      <c r="H827" s="13"/>
      <c r="I827" s="13"/>
    </row>
    <row r="828" spans="1:9" s="95" customFormat="1" ht="12.75">
      <c r="A828" s="94"/>
      <c r="C828" s="13"/>
      <c r="D828" s="13"/>
      <c r="E828" s="13"/>
      <c r="F828" s="13"/>
      <c r="G828" s="13"/>
      <c r="H828" s="13"/>
      <c r="I828" s="13"/>
    </row>
    <row r="829" spans="1:9" s="95" customFormat="1" ht="12.75">
      <c r="A829" s="94"/>
      <c r="C829" s="13"/>
      <c r="D829" s="13"/>
      <c r="E829" s="13"/>
      <c r="F829" s="13"/>
      <c r="G829" s="13"/>
      <c r="H829" s="13"/>
      <c r="I829" s="13"/>
    </row>
    <row r="830" spans="1:9" s="95" customFormat="1" ht="12.75">
      <c r="A830" s="94"/>
      <c r="C830" s="13"/>
      <c r="D830" s="13"/>
      <c r="E830" s="13"/>
      <c r="F830" s="13"/>
      <c r="G830" s="13"/>
      <c r="H830" s="13"/>
      <c r="I830" s="13"/>
    </row>
    <row r="831" spans="1:9" s="95" customFormat="1" ht="12.75">
      <c r="A831" s="94"/>
      <c r="C831" s="13"/>
      <c r="D831" s="13"/>
      <c r="E831" s="13"/>
      <c r="F831" s="13"/>
      <c r="G831" s="13"/>
      <c r="H831" s="13"/>
      <c r="I831" s="13"/>
    </row>
    <row r="832" spans="1:9" s="95" customFormat="1" ht="12.75">
      <c r="A832" s="94"/>
      <c r="C832" s="13"/>
      <c r="D832" s="13"/>
      <c r="E832" s="13"/>
      <c r="F832" s="13"/>
      <c r="G832" s="13"/>
      <c r="H832" s="13"/>
      <c r="I832" s="13"/>
    </row>
    <row r="833" spans="1:9" s="95" customFormat="1" ht="12.75">
      <c r="A833" s="94"/>
      <c r="C833" s="13"/>
      <c r="D833" s="13"/>
      <c r="E833" s="13"/>
      <c r="F833" s="13"/>
      <c r="G833" s="13"/>
      <c r="H833" s="13"/>
      <c r="I833" s="13"/>
    </row>
    <row r="834" spans="1:9" s="95" customFormat="1" ht="12.75">
      <c r="A834" s="94"/>
      <c r="C834" s="13"/>
      <c r="D834" s="13"/>
      <c r="E834" s="13"/>
      <c r="F834" s="13"/>
      <c r="G834" s="13"/>
      <c r="H834" s="13"/>
      <c r="I834" s="13"/>
    </row>
    <row r="835" spans="1:9" s="95" customFormat="1" ht="12.75">
      <c r="A835" s="94"/>
      <c r="C835" s="13"/>
      <c r="D835" s="13"/>
      <c r="E835" s="13"/>
      <c r="F835" s="13"/>
      <c r="G835" s="13"/>
      <c r="H835" s="13"/>
      <c r="I835" s="13"/>
    </row>
    <row r="836" spans="1:9" s="95" customFormat="1" ht="12.75">
      <c r="A836" s="94"/>
      <c r="C836" s="13"/>
      <c r="D836" s="13"/>
      <c r="E836" s="13"/>
      <c r="F836" s="13"/>
      <c r="G836" s="13"/>
      <c r="H836" s="13"/>
      <c r="I836" s="13"/>
    </row>
    <row r="837" spans="1:9" s="95" customFormat="1" ht="12.75">
      <c r="A837" s="94"/>
      <c r="C837" s="13"/>
      <c r="D837" s="13"/>
      <c r="E837" s="13"/>
      <c r="F837" s="13"/>
      <c r="G837" s="13"/>
      <c r="H837" s="13"/>
      <c r="I837" s="13"/>
    </row>
    <row r="838" spans="1:9" s="95" customFormat="1" ht="12.75">
      <c r="A838" s="94"/>
      <c r="C838" s="13"/>
      <c r="D838" s="13"/>
      <c r="E838" s="13"/>
      <c r="F838" s="13"/>
      <c r="G838" s="13"/>
      <c r="H838" s="13"/>
      <c r="I838" s="13"/>
    </row>
    <row r="839" spans="1:9" s="95" customFormat="1" ht="12.75">
      <c r="A839" s="94"/>
      <c r="C839" s="13"/>
      <c r="D839" s="13"/>
      <c r="E839" s="13"/>
      <c r="F839" s="13"/>
      <c r="G839" s="13"/>
      <c r="H839" s="13"/>
      <c r="I839" s="13"/>
    </row>
    <row r="840" spans="1:9" s="95" customFormat="1" ht="12.75">
      <c r="A840" s="94"/>
      <c r="C840" s="13"/>
      <c r="D840" s="13"/>
      <c r="E840" s="13"/>
      <c r="F840" s="13"/>
      <c r="G840" s="13"/>
      <c r="H840" s="13"/>
      <c r="I840" s="13"/>
    </row>
    <row r="841" spans="1:9" s="95" customFormat="1" ht="12.75">
      <c r="A841" s="94"/>
      <c r="C841" s="13"/>
      <c r="D841" s="13"/>
      <c r="E841" s="13"/>
      <c r="F841" s="13"/>
      <c r="G841" s="13"/>
      <c r="H841" s="13"/>
      <c r="I841" s="13"/>
    </row>
    <row r="842" spans="1:9" s="95" customFormat="1" ht="12.75">
      <c r="A842" s="94"/>
      <c r="C842" s="13"/>
      <c r="D842" s="13"/>
      <c r="E842" s="13"/>
      <c r="F842" s="13"/>
      <c r="G842" s="13"/>
      <c r="H842" s="13"/>
      <c r="I842" s="13"/>
    </row>
    <row r="843" spans="1:9" s="95" customFormat="1" ht="12.75">
      <c r="A843" s="94"/>
      <c r="C843" s="13"/>
      <c r="D843" s="13"/>
      <c r="E843" s="13"/>
      <c r="F843" s="13"/>
      <c r="G843" s="13"/>
      <c r="H843" s="13"/>
      <c r="I843" s="13"/>
    </row>
    <row r="844" spans="1:9" s="95" customFormat="1" ht="12.75">
      <c r="A844" s="94"/>
      <c r="C844" s="13"/>
      <c r="D844" s="13"/>
      <c r="E844" s="13"/>
      <c r="F844" s="13"/>
      <c r="G844" s="13"/>
      <c r="H844" s="13"/>
      <c r="I844" s="13"/>
    </row>
    <row r="845" spans="1:9" s="95" customFormat="1" ht="12.75">
      <c r="A845" s="94"/>
      <c r="C845" s="13"/>
      <c r="D845" s="13"/>
      <c r="E845" s="13"/>
      <c r="F845" s="13"/>
      <c r="G845" s="13"/>
      <c r="H845" s="13"/>
      <c r="I845" s="13"/>
    </row>
    <row r="846" spans="1:9" s="95" customFormat="1" ht="12.75">
      <c r="A846" s="94"/>
      <c r="C846" s="13"/>
      <c r="D846" s="13"/>
      <c r="E846" s="13"/>
      <c r="F846" s="13"/>
      <c r="G846" s="13"/>
      <c r="H846" s="13"/>
      <c r="I846" s="13"/>
    </row>
    <row r="847" spans="1:9" s="95" customFormat="1" ht="12.75">
      <c r="A847" s="94"/>
      <c r="C847" s="13"/>
      <c r="D847" s="13"/>
      <c r="E847" s="13"/>
      <c r="F847" s="13"/>
      <c r="G847" s="13"/>
      <c r="H847" s="13"/>
      <c r="I847" s="13"/>
    </row>
  </sheetData>
  <sheetProtection/>
  <autoFilter ref="A10:I822"/>
  <mergeCells count="1">
    <mergeCell ref="A7:I7"/>
  </mergeCells>
  <printOptions/>
  <pageMargins left="0.7874015748031497" right="0.3937007874015748" top="0.15748031496062992" bottom="0.15748031496062992" header="0.15748031496062992" footer="0.15748031496062992"/>
  <pageSetup fitToHeight="10000"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N28"/>
  <sheetViews>
    <sheetView view="pageBreakPreview" zoomScale="60" zoomScalePageLayoutView="0" workbookViewId="0" topLeftCell="A1">
      <selection activeCell="A8" sqref="A8:N26"/>
    </sheetView>
  </sheetViews>
  <sheetFormatPr defaultColWidth="9.00390625" defaultRowHeight="15"/>
  <cols>
    <col min="1" max="1" width="5.7109375" style="2" customWidth="1"/>
    <col min="2" max="2" width="38.7109375" style="39" customWidth="1"/>
    <col min="3" max="4" width="14.140625" style="39" customWidth="1"/>
    <col min="5" max="5" width="14.140625" style="2" customWidth="1"/>
    <col min="6" max="6" width="8.57421875" style="2" customWidth="1"/>
    <col min="7" max="7" width="17.28125" style="2" customWidth="1"/>
    <col min="8" max="9" width="13.57421875" style="2" customWidth="1"/>
    <col min="10" max="10" width="7.7109375" style="2" customWidth="1"/>
    <col min="11" max="11" width="13.421875" style="2" customWidth="1"/>
    <col min="12" max="13" width="13.421875" style="1" customWidth="1"/>
    <col min="14" max="14" width="9.28125" style="1" customWidth="1"/>
    <col min="15" max="16384" width="9.00390625" style="1" customWidth="1"/>
  </cols>
  <sheetData>
    <row r="1" spans="1:14" ht="15">
      <c r="A1" s="5"/>
      <c r="B1" s="36"/>
      <c r="C1" s="36"/>
      <c r="D1" s="36"/>
      <c r="E1" s="36"/>
      <c r="F1" s="36"/>
      <c r="G1" s="54"/>
      <c r="H1" s="54"/>
      <c r="I1" s="54"/>
      <c r="J1" s="54"/>
      <c r="K1" s="54"/>
      <c r="L1" s="54"/>
      <c r="M1" s="54"/>
      <c r="N1" s="113" t="s">
        <v>618</v>
      </c>
    </row>
    <row r="2" spans="1:14" ht="15">
      <c r="A2" s="5"/>
      <c r="B2" s="36"/>
      <c r="C2" s="36"/>
      <c r="D2" s="36"/>
      <c r="E2" s="36"/>
      <c r="F2" s="36"/>
      <c r="G2" s="54"/>
      <c r="H2" s="54"/>
      <c r="I2" s="54"/>
      <c r="J2" s="54"/>
      <c r="K2" s="54"/>
      <c r="L2" s="54"/>
      <c r="M2" s="37"/>
      <c r="N2" s="113" t="s">
        <v>1416</v>
      </c>
    </row>
    <row r="3" spans="1:14" ht="15">
      <c r="A3" s="5"/>
      <c r="B3" s="36"/>
      <c r="C3" s="36"/>
      <c r="D3" s="36"/>
      <c r="E3" s="36"/>
      <c r="F3" s="36"/>
      <c r="G3" s="54"/>
      <c r="H3" s="54"/>
      <c r="I3" s="54"/>
      <c r="J3" s="54"/>
      <c r="K3" s="54"/>
      <c r="L3" s="54"/>
      <c r="M3" s="54"/>
      <c r="N3" s="113" t="s">
        <v>332</v>
      </c>
    </row>
    <row r="4" spans="1:14" ht="15">
      <c r="A4" s="5"/>
      <c r="B4" s="36"/>
      <c r="C4" s="36"/>
      <c r="D4" s="36"/>
      <c r="E4" s="36"/>
      <c r="F4" s="36"/>
      <c r="G4" s="54"/>
      <c r="H4" s="54"/>
      <c r="I4" s="54"/>
      <c r="J4" s="54"/>
      <c r="K4" s="54"/>
      <c r="L4" s="54"/>
      <c r="M4" s="348" t="s">
        <v>1807</v>
      </c>
      <c r="N4" s="348"/>
    </row>
    <row r="5" spans="1:14" ht="15">
      <c r="A5" s="5"/>
      <c r="B5" s="36"/>
      <c r="C5" s="36"/>
      <c r="D5" s="36"/>
      <c r="E5" s="36"/>
      <c r="F5" s="36"/>
      <c r="G5" s="5"/>
      <c r="H5" s="5"/>
      <c r="I5" s="5"/>
      <c r="J5" s="5"/>
      <c r="K5" s="5"/>
      <c r="L5" s="5"/>
      <c r="M5" s="5"/>
      <c r="N5" s="54"/>
    </row>
    <row r="6" spans="1:14" ht="15">
      <c r="A6" s="349" t="s">
        <v>1806</v>
      </c>
      <c r="B6" s="349"/>
      <c r="C6" s="349"/>
      <c r="D6" s="349"/>
      <c r="E6" s="349"/>
      <c r="F6" s="349"/>
      <c r="G6" s="349"/>
      <c r="H6" s="349"/>
      <c r="I6" s="349"/>
      <c r="J6" s="349"/>
      <c r="K6" s="349"/>
      <c r="L6" s="349"/>
      <c r="M6" s="349"/>
      <c r="N6" s="350"/>
    </row>
    <row r="7" spans="1:14" ht="15">
      <c r="A7" s="38"/>
      <c r="B7" s="36"/>
      <c r="C7" s="36"/>
      <c r="D7" s="36"/>
      <c r="E7" s="36"/>
      <c r="F7" s="36"/>
      <c r="G7" s="38"/>
      <c r="H7" s="38"/>
      <c r="I7" s="38"/>
      <c r="J7" s="38"/>
      <c r="K7" s="38"/>
      <c r="L7" s="38"/>
      <c r="M7" s="38"/>
      <c r="N7" s="38" t="s">
        <v>1593</v>
      </c>
    </row>
    <row r="8" spans="1:14" ht="15">
      <c r="A8" s="351" t="s">
        <v>741</v>
      </c>
      <c r="B8" s="351" t="s">
        <v>1256</v>
      </c>
      <c r="C8" s="352" t="s">
        <v>1752</v>
      </c>
      <c r="D8" s="353"/>
      <c r="E8" s="353"/>
      <c r="F8" s="353"/>
      <c r="G8" s="353"/>
      <c r="H8" s="353"/>
      <c r="I8" s="353"/>
      <c r="J8" s="353"/>
      <c r="K8" s="353"/>
      <c r="L8" s="353"/>
      <c r="M8" s="353"/>
      <c r="N8" s="354"/>
    </row>
    <row r="9" spans="1:14" ht="16.5" customHeight="1">
      <c r="A9" s="351"/>
      <c r="B9" s="351"/>
      <c r="C9" s="355" t="s">
        <v>756</v>
      </c>
      <c r="D9" s="356"/>
      <c r="E9" s="356"/>
      <c r="F9" s="357"/>
      <c r="G9" s="344" t="s">
        <v>1257</v>
      </c>
      <c r="H9" s="344"/>
      <c r="I9" s="344"/>
      <c r="J9" s="344"/>
      <c r="K9" s="344"/>
      <c r="L9" s="344"/>
      <c r="M9" s="344"/>
      <c r="N9" s="344"/>
    </row>
    <row r="10" spans="1:14" ht="36" customHeight="1">
      <c r="A10" s="351"/>
      <c r="B10" s="351"/>
      <c r="C10" s="358"/>
      <c r="D10" s="359"/>
      <c r="E10" s="359"/>
      <c r="F10" s="360"/>
      <c r="G10" s="344" t="s">
        <v>1352</v>
      </c>
      <c r="H10" s="344"/>
      <c r="I10" s="344"/>
      <c r="J10" s="344"/>
      <c r="K10" s="345" t="s">
        <v>1353</v>
      </c>
      <c r="L10" s="345"/>
      <c r="M10" s="345"/>
      <c r="N10" s="345"/>
    </row>
    <row r="11" spans="1:14" ht="52.5">
      <c r="A11" s="351"/>
      <c r="B11" s="351"/>
      <c r="C11" s="170" t="s">
        <v>1753</v>
      </c>
      <c r="D11" s="170" t="s">
        <v>1754</v>
      </c>
      <c r="E11" s="170" t="s">
        <v>1755</v>
      </c>
      <c r="F11" s="170" t="s">
        <v>1727</v>
      </c>
      <c r="G11" s="282" t="s">
        <v>1753</v>
      </c>
      <c r="H11" s="282" t="s">
        <v>1754</v>
      </c>
      <c r="I11" s="282" t="s">
        <v>1755</v>
      </c>
      <c r="J11" s="282" t="s">
        <v>1727</v>
      </c>
      <c r="K11" s="282" t="s">
        <v>1753</v>
      </c>
      <c r="L11" s="282" t="s">
        <v>1754</v>
      </c>
      <c r="M11" s="282" t="s">
        <v>1755</v>
      </c>
      <c r="N11" s="282" t="s">
        <v>1727</v>
      </c>
    </row>
    <row r="12" spans="1:14" ht="15">
      <c r="A12" s="20"/>
      <c r="B12" s="163">
        <v>1</v>
      </c>
      <c r="C12" s="171">
        <v>2</v>
      </c>
      <c r="D12" s="171">
        <v>3</v>
      </c>
      <c r="E12" s="171">
        <v>4</v>
      </c>
      <c r="F12" s="171">
        <v>5</v>
      </c>
      <c r="G12" s="20">
        <v>6</v>
      </c>
      <c r="H12" s="20">
        <v>7</v>
      </c>
      <c r="I12" s="20">
        <v>8</v>
      </c>
      <c r="J12" s="20">
        <v>9</v>
      </c>
      <c r="K12" s="20">
        <v>10</v>
      </c>
      <c r="L12" s="20">
        <v>11</v>
      </c>
      <c r="M12" s="20">
        <v>12</v>
      </c>
      <c r="N12" s="20">
        <v>13</v>
      </c>
    </row>
    <row r="13" spans="1:14" ht="15">
      <c r="A13" s="63">
        <v>1</v>
      </c>
      <c r="B13" s="164" t="s">
        <v>1217</v>
      </c>
      <c r="C13" s="172">
        <f>G13+K13</f>
        <v>3423807</v>
      </c>
      <c r="D13" s="172">
        <f aca="true" t="shared" si="0" ref="D13:E25">H13+L13</f>
        <v>3423807</v>
      </c>
      <c r="E13" s="172">
        <f t="shared" si="0"/>
        <v>3423807</v>
      </c>
      <c r="F13" s="173">
        <v>1</v>
      </c>
      <c r="G13" s="211">
        <v>3032606</v>
      </c>
      <c r="H13" s="211">
        <v>3032606</v>
      </c>
      <c r="I13" s="211">
        <v>3032606</v>
      </c>
      <c r="J13" s="165">
        <f>I13/H13</f>
        <v>1</v>
      </c>
      <c r="K13" s="211">
        <v>391201</v>
      </c>
      <c r="L13" s="211">
        <v>391201</v>
      </c>
      <c r="M13" s="211">
        <v>391201</v>
      </c>
      <c r="N13" s="165">
        <f>M13/L13</f>
        <v>1</v>
      </c>
    </row>
    <row r="14" spans="1:14" ht="15">
      <c r="A14" s="63">
        <v>2</v>
      </c>
      <c r="B14" s="164" t="s">
        <v>668</v>
      </c>
      <c r="C14" s="172">
        <f aca="true" t="shared" si="1" ref="C14:C25">G14+K14</f>
        <v>2288874</v>
      </c>
      <c r="D14" s="172">
        <f t="shared" si="0"/>
        <v>2288874</v>
      </c>
      <c r="E14" s="172">
        <f t="shared" si="0"/>
        <v>2288874</v>
      </c>
      <c r="F14" s="173">
        <v>1</v>
      </c>
      <c r="G14" s="211">
        <v>279572</v>
      </c>
      <c r="H14" s="211">
        <v>279572</v>
      </c>
      <c r="I14" s="211">
        <v>279572</v>
      </c>
      <c r="J14" s="165">
        <f>I14/H14</f>
        <v>1</v>
      </c>
      <c r="K14" s="211">
        <v>2009302</v>
      </c>
      <c r="L14" s="211">
        <v>2009302</v>
      </c>
      <c r="M14" s="211">
        <v>2009302</v>
      </c>
      <c r="N14" s="165">
        <f aca="true" t="shared" si="2" ref="N14:N26">M14/L14</f>
        <v>1</v>
      </c>
    </row>
    <row r="15" spans="1:14" ht="15">
      <c r="A15" s="63">
        <v>3</v>
      </c>
      <c r="B15" s="164" t="s">
        <v>844</v>
      </c>
      <c r="C15" s="172">
        <f t="shared" si="1"/>
        <v>7825741</v>
      </c>
      <c r="D15" s="172">
        <f t="shared" si="0"/>
        <v>7825741</v>
      </c>
      <c r="E15" s="172">
        <f t="shared" si="0"/>
        <v>7825741</v>
      </c>
      <c r="F15" s="173">
        <v>1</v>
      </c>
      <c r="G15" s="211">
        <v>5931047</v>
      </c>
      <c r="H15" s="211">
        <v>5931047</v>
      </c>
      <c r="I15" s="211">
        <v>5931047</v>
      </c>
      <c r="J15" s="165">
        <f>I15/H15</f>
        <v>1</v>
      </c>
      <c r="K15" s="211">
        <v>1894694</v>
      </c>
      <c r="L15" s="211">
        <v>1894694</v>
      </c>
      <c r="M15" s="211">
        <v>1894694</v>
      </c>
      <c r="N15" s="165">
        <f t="shared" si="2"/>
        <v>1</v>
      </c>
    </row>
    <row r="16" spans="1:14" ht="15">
      <c r="A16" s="63">
        <v>4</v>
      </c>
      <c r="B16" s="164" t="s">
        <v>621</v>
      </c>
      <c r="C16" s="172">
        <f t="shared" si="1"/>
        <v>622187</v>
      </c>
      <c r="D16" s="172">
        <f t="shared" si="0"/>
        <v>622187</v>
      </c>
      <c r="E16" s="172">
        <f t="shared" si="0"/>
        <v>622187</v>
      </c>
      <c r="F16" s="173">
        <v>1</v>
      </c>
      <c r="G16" s="211">
        <v>387123</v>
      </c>
      <c r="H16" s="211">
        <v>387123</v>
      </c>
      <c r="I16" s="211">
        <v>387123</v>
      </c>
      <c r="J16" s="165">
        <f>I16/H16</f>
        <v>1</v>
      </c>
      <c r="K16" s="211">
        <v>235064</v>
      </c>
      <c r="L16" s="211">
        <v>235064</v>
      </c>
      <c r="M16" s="211">
        <v>235064</v>
      </c>
      <c r="N16" s="165">
        <f t="shared" si="2"/>
        <v>1</v>
      </c>
    </row>
    <row r="17" spans="1:14" ht="15">
      <c r="A17" s="63">
        <v>5</v>
      </c>
      <c r="B17" s="164" t="s">
        <v>1218</v>
      </c>
      <c r="C17" s="172">
        <f t="shared" si="1"/>
        <v>2352821</v>
      </c>
      <c r="D17" s="172">
        <f t="shared" si="0"/>
        <v>2352821</v>
      </c>
      <c r="E17" s="172">
        <f t="shared" si="0"/>
        <v>2352821</v>
      </c>
      <c r="F17" s="173">
        <v>1</v>
      </c>
      <c r="G17" s="211">
        <v>2322153</v>
      </c>
      <c r="H17" s="211">
        <v>2322153</v>
      </c>
      <c r="I17" s="211">
        <v>2322153</v>
      </c>
      <c r="J17" s="165">
        <f>I17/H17</f>
        <v>1</v>
      </c>
      <c r="K17" s="211">
        <v>30668</v>
      </c>
      <c r="L17" s="211">
        <v>30668</v>
      </c>
      <c r="M17" s="211">
        <v>30668</v>
      </c>
      <c r="N17" s="165">
        <f t="shared" si="2"/>
        <v>1</v>
      </c>
    </row>
    <row r="18" spans="1:14" ht="15">
      <c r="A18" s="63">
        <v>6</v>
      </c>
      <c r="B18" s="68" t="s">
        <v>165</v>
      </c>
      <c r="C18" s="12">
        <f t="shared" si="1"/>
        <v>3333833</v>
      </c>
      <c r="D18" s="12">
        <f t="shared" si="0"/>
        <v>3333833</v>
      </c>
      <c r="E18" s="12">
        <f t="shared" si="0"/>
        <v>3333833</v>
      </c>
      <c r="F18" s="166">
        <v>1</v>
      </c>
      <c r="G18" s="211">
        <v>0</v>
      </c>
      <c r="H18" s="211">
        <v>0</v>
      </c>
      <c r="I18" s="211">
        <v>0</v>
      </c>
      <c r="J18" s="165"/>
      <c r="K18" s="211">
        <v>3333833</v>
      </c>
      <c r="L18" s="211">
        <v>3333833</v>
      </c>
      <c r="M18" s="211">
        <v>3333833</v>
      </c>
      <c r="N18" s="165">
        <f t="shared" si="2"/>
        <v>1</v>
      </c>
    </row>
    <row r="19" spans="1:14" ht="15">
      <c r="A19" s="63">
        <v>7</v>
      </c>
      <c r="B19" s="164" t="s">
        <v>24</v>
      </c>
      <c r="C19" s="172">
        <f t="shared" si="1"/>
        <v>1929131</v>
      </c>
      <c r="D19" s="172">
        <f t="shared" si="0"/>
        <v>1929131</v>
      </c>
      <c r="E19" s="172">
        <f t="shared" si="0"/>
        <v>1929131</v>
      </c>
      <c r="F19" s="173">
        <v>1</v>
      </c>
      <c r="G19" s="211">
        <v>499276</v>
      </c>
      <c r="H19" s="211">
        <v>499276</v>
      </c>
      <c r="I19" s="211">
        <v>499276</v>
      </c>
      <c r="J19" s="165">
        <f aca="true" t="shared" si="3" ref="J19:J25">I19/H19</f>
        <v>1</v>
      </c>
      <c r="K19" s="211">
        <v>1429855</v>
      </c>
      <c r="L19" s="211">
        <v>1429855</v>
      </c>
      <c r="M19" s="211">
        <v>1429855</v>
      </c>
      <c r="N19" s="165">
        <f t="shared" si="2"/>
        <v>1</v>
      </c>
    </row>
    <row r="20" spans="1:14" ht="15">
      <c r="A20" s="63">
        <v>8</v>
      </c>
      <c r="B20" s="164" t="s">
        <v>1219</v>
      </c>
      <c r="C20" s="172">
        <f t="shared" si="1"/>
        <v>2356319</v>
      </c>
      <c r="D20" s="172">
        <f t="shared" si="0"/>
        <v>2356319</v>
      </c>
      <c r="E20" s="172">
        <f t="shared" si="0"/>
        <v>2356319</v>
      </c>
      <c r="F20" s="173">
        <v>1</v>
      </c>
      <c r="G20" s="211">
        <v>714284</v>
      </c>
      <c r="H20" s="211">
        <v>714284</v>
      </c>
      <c r="I20" s="211">
        <v>714284</v>
      </c>
      <c r="J20" s="165">
        <f t="shared" si="3"/>
        <v>1</v>
      </c>
      <c r="K20" s="211">
        <v>1642035</v>
      </c>
      <c r="L20" s="211">
        <v>1642035</v>
      </c>
      <c r="M20" s="211">
        <v>1642035</v>
      </c>
      <c r="N20" s="165">
        <f t="shared" si="2"/>
        <v>1</v>
      </c>
    </row>
    <row r="21" spans="1:14" ht="15">
      <c r="A21" s="63">
        <v>9</v>
      </c>
      <c r="B21" s="164" t="s">
        <v>1220</v>
      </c>
      <c r="C21" s="172">
        <f t="shared" si="1"/>
        <v>969189</v>
      </c>
      <c r="D21" s="172">
        <f t="shared" si="0"/>
        <v>969189</v>
      </c>
      <c r="E21" s="172">
        <f t="shared" si="0"/>
        <v>969189</v>
      </c>
      <c r="F21" s="173">
        <v>1</v>
      </c>
      <c r="G21" s="211">
        <v>536833</v>
      </c>
      <c r="H21" s="211">
        <v>536833</v>
      </c>
      <c r="I21" s="211">
        <v>536833</v>
      </c>
      <c r="J21" s="165">
        <f t="shared" si="3"/>
        <v>1</v>
      </c>
      <c r="K21" s="211">
        <v>432356</v>
      </c>
      <c r="L21" s="211">
        <v>432356</v>
      </c>
      <c r="M21" s="211">
        <v>432356</v>
      </c>
      <c r="N21" s="165">
        <f t="shared" si="2"/>
        <v>1</v>
      </c>
    </row>
    <row r="22" spans="1:14" ht="15">
      <c r="A22" s="63">
        <v>10</v>
      </c>
      <c r="B22" s="164" t="s">
        <v>622</v>
      </c>
      <c r="C22" s="172">
        <f t="shared" si="1"/>
        <v>1132390</v>
      </c>
      <c r="D22" s="172">
        <f t="shared" si="0"/>
        <v>1132390</v>
      </c>
      <c r="E22" s="172">
        <f t="shared" si="0"/>
        <v>1132390</v>
      </c>
      <c r="F22" s="173">
        <v>1</v>
      </c>
      <c r="G22" s="211">
        <v>278821</v>
      </c>
      <c r="H22" s="211">
        <v>278821</v>
      </c>
      <c r="I22" s="211">
        <v>278821</v>
      </c>
      <c r="J22" s="165">
        <f t="shared" si="3"/>
        <v>1</v>
      </c>
      <c r="K22" s="211">
        <v>853569</v>
      </c>
      <c r="L22" s="211">
        <v>853569</v>
      </c>
      <c r="M22" s="211">
        <v>853569</v>
      </c>
      <c r="N22" s="165">
        <f t="shared" si="2"/>
        <v>1</v>
      </c>
    </row>
    <row r="23" spans="1:14" ht="15">
      <c r="A23" s="63">
        <v>11</v>
      </c>
      <c r="B23" s="164" t="s">
        <v>1221</v>
      </c>
      <c r="C23" s="172">
        <f t="shared" si="1"/>
        <v>986589</v>
      </c>
      <c r="D23" s="172">
        <f t="shared" si="0"/>
        <v>986589</v>
      </c>
      <c r="E23" s="172">
        <f t="shared" si="0"/>
        <v>986589</v>
      </c>
      <c r="F23" s="173">
        <v>1</v>
      </c>
      <c r="G23" s="211">
        <v>376915</v>
      </c>
      <c r="H23" s="211">
        <v>376915</v>
      </c>
      <c r="I23" s="211">
        <v>376915</v>
      </c>
      <c r="J23" s="165">
        <f t="shared" si="3"/>
        <v>1</v>
      </c>
      <c r="K23" s="211">
        <v>609674</v>
      </c>
      <c r="L23" s="211">
        <v>609674</v>
      </c>
      <c r="M23" s="211">
        <v>609674</v>
      </c>
      <c r="N23" s="165">
        <f t="shared" si="2"/>
        <v>1</v>
      </c>
    </row>
    <row r="24" spans="1:14" ht="15">
      <c r="A24" s="63">
        <v>12</v>
      </c>
      <c r="B24" s="164" t="s">
        <v>1222</v>
      </c>
      <c r="C24" s="172">
        <f t="shared" si="1"/>
        <v>1938543</v>
      </c>
      <c r="D24" s="172">
        <f t="shared" si="0"/>
        <v>1938543</v>
      </c>
      <c r="E24" s="172">
        <f t="shared" si="0"/>
        <v>1938543</v>
      </c>
      <c r="F24" s="173">
        <v>1</v>
      </c>
      <c r="G24" s="211">
        <v>288593</v>
      </c>
      <c r="H24" s="211">
        <v>288593</v>
      </c>
      <c r="I24" s="211">
        <v>288593</v>
      </c>
      <c r="J24" s="165">
        <f t="shared" si="3"/>
        <v>1</v>
      </c>
      <c r="K24" s="211">
        <v>1649950</v>
      </c>
      <c r="L24" s="211">
        <v>1649950</v>
      </c>
      <c r="M24" s="211">
        <v>1649950</v>
      </c>
      <c r="N24" s="165">
        <f t="shared" si="2"/>
        <v>1</v>
      </c>
    </row>
    <row r="25" spans="1:14" ht="15">
      <c r="A25" s="63">
        <v>13</v>
      </c>
      <c r="B25" s="164" t="s">
        <v>1223</v>
      </c>
      <c r="C25" s="172">
        <f t="shared" si="1"/>
        <v>336110</v>
      </c>
      <c r="D25" s="172">
        <f t="shared" si="0"/>
        <v>336110</v>
      </c>
      <c r="E25" s="172">
        <f t="shared" si="0"/>
        <v>336110</v>
      </c>
      <c r="F25" s="173">
        <v>1</v>
      </c>
      <c r="G25" s="211">
        <v>238711</v>
      </c>
      <c r="H25" s="211">
        <v>238711</v>
      </c>
      <c r="I25" s="211">
        <v>238711</v>
      </c>
      <c r="J25" s="165">
        <f t="shared" si="3"/>
        <v>1</v>
      </c>
      <c r="K25" s="211">
        <v>97399</v>
      </c>
      <c r="L25" s="211">
        <v>97399</v>
      </c>
      <c r="M25" s="211">
        <v>97399</v>
      </c>
      <c r="N25" s="165">
        <f t="shared" si="2"/>
        <v>1</v>
      </c>
    </row>
    <row r="26" spans="1:14" ht="15">
      <c r="A26" s="346" t="s">
        <v>169</v>
      </c>
      <c r="B26" s="347"/>
      <c r="C26" s="12">
        <f>SUM(C13:C25)</f>
        <v>29495534</v>
      </c>
      <c r="D26" s="12">
        <f>SUM(D13:D25)</f>
        <v>29495534</v>
      </c>
      <c r="E26" s="12">
        <f>SUM(E13:E25)</f>
        <v>29495534</v>
      </c>
      <c r="F26" s="166">
        <v>1</v>
      </c>
      <c r="G26" s="167">
        <f>SUM(G13:G25)</f>
        <v>14885934</v>
      </c>
      <c r="H26" s="167">
        <f>SUM(H13:H25)</f>
        <v>14885934</v>
      </c>
      <c r="I26" s="167">
        <f>SUM(I13:I25)</f>
        <v>14885934</v>
      </c>
      <c r="J26" s="168">
        <f>I26/H26</f>
        <v>1</v>
      </c>
      <c r="K26" s="169">
        <f>SUM(K13:K25)</f>
        <v>14609600</v>
      </c>
      <c r="L26" s="169">
        <f>SUM(L13:L25)</f>
        <v>14609600</v>
      </c>
      <c r="M26" s="169">
        <f>SUM(M13:M25)</f>
        <v>14609600</v>
      </c>
      <c r="N26" s="168">
        <f t="shared" si="2"/>
        <v>1</v>
      </c>
    </row>
    <row r="27" spans="7:13" ht="15">
      <c r="G27" s="210"/>
      <c r="H27" s="210"/>
      <c r="I27" s="210"/>
      <c r="K27" s="210"/>
      <c r="L27" s="210"/>
      <c r="M27" s="210"/>
    </row>
    <row r="28" spans="7:14" ht="15">
      <c r="G28" s="210"/>
      <c r="H28" s="210"/>
      <c r="I28" s="210"/>
      <c r="J28" s="210"/>
      <c r="K28" s="210"/>
      <c r="L28" s="210"/>
      <c r="M28" s="210"/>
      <c r="N28" s="210"/>
    </row>
  </sheetData>
  <sheetProtection/>
  <mergeCells count="10">
    <mergeCell ref="G10:J10"/>
    <mergeCell ref="K10:N10"/>
    <mergeCell ref="A26:B26"/>
    <mergeCell ref="M4:N4"/>
    <mergeCell ref="A6:N6"/>
    <mergeCell ref="A8:A11"/>
    <mergeCell ref="B8:B11"/>
    <mergeCell ref="C8:N8"/>
    <mergeCell ref="C9:F10"/>
    <mergeCell ref="G9:N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dimension ref="A1:I24"/>
  <sheetViews>
    <sheetView view="pageBreakPreview" zoomScale="75" zoomScaleSheetLayoutView="75" zoomScalePageLayoutView="0" workbookViewId="0" topLeftCell="A1">
      <selection activeCell="A10" sqref="A10:F24"/>
    </sheetView>
  </sheetViews>
  <sheetFormatPr defaultColWidth="9.00390625" defaultRowHeight="15"/>
  <cols>
    <col min="1" max="1" width="9.00390625" style="257" customWidth="1"/>
    <col min="2" max="2" width="33.00390625" style="257" customWidth="1"/>
    <col min="3" max="5" width="15.00390625" style="257" customWidth="1"/>
    <col min="6" max="6" width="14.8515625" style="257" customWidth="1"/>
    <col min="7" max="7" width="13.7109375" style="257" customWidth="1"/>
    <col min="8" max="8" width="6.28125" style="257" customWidth="1"/>
    <col min="9" max="9" width="7.28125" style="257" customWidth="1"/>
    <col min="10" max="16384" width="9.00390625" style="257" customWidth="1"/>
  </cols>
  <sheetData>
    <row r="1" spans="4:9" ht="12.75">
      <c r="D1" s="30"/>
      <c r="E1" s="30"/>
      <c r="F1" s="216" t="s">
        <v>1227</v>
      </c>
      <c r="G1" s="258"/>
      <c r="H1" s="258"/>
      <c r="I1" s="258"/>
    </row>
    <row r="2" spans="4:6" ht="12.75">
      <c r="D2" s="5"/>
      <c r="E2" s="54"/>
      <c r="F2" s="5" t="s">
        <v>1416</v>
      </c>
    </row>
    <row r="3" spans="4:6" ht="12.75">
      <c r="D3" s="5"/>
      <c r="E3" s="5"/>
      <c r="F3" s="54" t="s">
        <v>332</v>
      </c>
    </row>
    <row r="4" spans="4:6" ht="12.75">
      <c r="D4" s="259"/>
      <c r="E4" s="259"/>
      <c r="F4" s="113" t="s">
        <v>1809</v>
      </c>
    </row>
    <row r="6" spans="1:6" ht="12.75">
      <c r="A6" s="260"/>
      <c r="B6" s="260"/>
      <c r="C6" s="260"/>
      <c r="D6" s="260"/>
      <c r="E6" s="260"/>
      <c r="F6" s="260"/>
    </row>
    <row r="7" spans="1:6" ht="83.25" customHeight="1">
      <c r="A7" s="361" t="s">
        <v>1808</v>
      </c>
      <c r="B7" s="361"/>
      <c r="C7" s="361"/>
      <c r="D7" s="361"/>
      <c r="E7" s="361"/>
      <c r="F7" s="361"/>
    </row>
    <row r="8" spans="1:6" ht="12.75">
      <c r="A8" s="261"/>
      <c r="B8" s="258"/>
      <c r="C8" s="258"/>
      <c r="D8" s="258"/>
      <c r="E8" s="258"/>
      <c r="F8" s="258"/>
    </row>
    <row r="9" spans="1:6" ht="12.75">
      <c r="A9" s="261"/>
      <c r="B9" s="258"/>
      <c r="C9" s="258"/>
      <c r="D9" s="258"/>
      <c r="F9" s="262" t="s">
        <v>291</v>
      </c>
    </row>
    <row r="10" spans="1:6" s="265" customFormat="1" ht="52.5">
      <c r="A10" s="263" t="s">
        <v>741</v>
      </c>
      <c r="B10" s="263" t="s">
        <v>384</v>
      </c>
      <c r="C10" s="264" t="s">
        <v>1590</v>
      </c>
      <c r="D10" s="264" t="s">
        <v>1750</v>
      </c>
      <c r="E10" s="264" t="s">
        <v>1592</v>
      </c>
      <c r="F10" s="264" t="s">
        <v>1727</v>
      </c>
    </row>
    <row r="11" spans="1:6" s="265" customFormat="1" ht="12.75">
      <c r="A11" s="266"/>
      <c r="B11" s="266">
        <v>1</v>
      </c>
      <c r="C11" s="266">
        <v>2</v>
      </c>
      <c r="D11" s="266">
        <v>3</v>
      </c>
      <c r="E11" s="267">
        <v>4</v>
      </c>
      <c r="F11" s="264">
        <v>5</v>
      </c>
    </row>
    <row r="12" spans="1:6" ht="12.75">
      <c r="A12" s="268">
        <v>1</v>
      </c>
      <c r="B12" s="269" t="s">
        <v>1217</v>
      </c>
      <c r="C12" s="270">
        <v>44787</v>
      </c>
      <c r="D12" s="271">
        <v>49450</v>
      </c>
      <c r="E12" s="272">
        <v>49450</v>
      </c>
      <c r="F12" s="165">
        <f aca="true" t="shared" si="0" ref="F12:F24">E12/D12</f>
        <v>1</v>
      </c>
    </row>
    <row r="13" spans="1:6" ht="12.75">
      <c r="A13" s="268">
        <v>2</v>
      </c>
      <c r="B13" s="269" t="s">
        <v>668</v>
      </c>
      <c r="C13" s="270">
        <v>74627</v>
      </c>
      <c r="D13" s="271">
        <v>82417</v>
      </c>
      <c r="E13" s="272">
        <v>82417</v>
      </c>
      <c r="F13" s="165">
        <f t="shared" si="0"/>
        <v>1</v>
      </c>
    </row>
    <row r="14" spans="1:6" ht="12.75">
      <c r="A14" s="268">
        <v>3</v>
      </c>
      <c r="B14" s="269" t="s">
        <v>844</v>
      </c>
      <c r="C14" s="270">
        <v>104467</v>
      </c>
      <c r="D14" s="271">
        <v>115383</v>
      </c>
      <c r="E14" s="272">
        <v>115383</v>
      </c>
      <c r="F14" s="165">
        <f t="shared" si="0"/>
        <v>1</v>
      </c>
    </row>
    <row r="15" spans="1:6" ht="12.75">
      <c r="A15" s="268">
        <v>4</v>
      </c>
      <c r="B15" s="269" t="s">
        <v>621</v>
      </c>
      <c r="C15" s="270">
        <v>74626</v>
      </c>
      <c r="D15" s="271">
        <v>82417</v>
      </c>
      <c r="E15" s="272">
        <v>82417</v>
      </c>
      <c r="F15" s="165">
        <f t="shared" si="0"/>
        <v>1</v>
      </c>
    </row>
    <row r="16" spans="1:6" ht="12.75">
      <c r="A16" s="268">
        <v>5</v>
      </c>
      <c r="B16" s="269" t="s">
        <v>1218</v>
      </c>
      <c r="C16" s="270">
        <v>44787</v>
      </c>
      <c r="D16" s="271">
        <v>49450</v>
      </c>
      <c r="E16" s="272">
        <v>49450</v>
      </c>
      <c r="F16" s="165">
        <f t="shared" si="0"/>
        <v>1</v>
      </c>
    </row>
    <row r="17" spans="1:6" ht="12.75">
      <c r="A17" s="268">
        <v>6</v>
      </c>
      <c r="B17" s="269" t="s">
        <v>24</v>
      </c>
      <c r="C17" s="270">
        <v>74626</v>
      </c>
      <c r="D17" s="271">
        <v>82417</v>
      </c>
      <c r="E17" s="272">
        <v>82417</v>
      </c>
      <c r="F17" s="165">
        <f t="shared" si="0"/>
        <v>1</v>
      </c>
    </row>
    <row r="18" spans="1:6" ht="12.75">
      <c r="A18" s="268">
        <v>7</v>
      </c>
      <c r="B18" s="269" t="s">
        <v>1219</v>
      </c>
      <c r="C18" s="270">
        <v>104467</v>
      </c>
      <c r="D18" s="271">
        <v>115382</v>
      </c>
      <c r="E18" s="272">
        <v>115382</v>
      </c>
      <c r="F18" s="165">
        <f t="shared" si="0"/>
        <v>1</v>
      </c>
    </row>
    <row r="19" spans="1:6" ht="12.75">
      <c r="A19" s="268">
        <v>8</v>
      </c>
      <c r="B19" s="269" t="s">
        <v>1220</v>
      </c>
      <c r="C19" s="270">
        <v>44787</v>
      </c>
      <c r="D19" s="271">
        <v>49450</v>
      </c>
      <c r="E19" s="272">
        <v>49450</v>
      </c>
      <c r="F19" s="165">
        <f t="shared" si="0"/>
        <v>1</v>
      </c>
    </row>
    <row r="20" spans="1:6" ht="12.75">
      <c r="A20" s="268">
        <v>9</v>
      </c>
      <c r="B20" s="269" t="s">
        <v>622</v>
      </c>
      <c r="C20" s="270">
        <v>74626</v>
      </c>
      <c r="D20" s="271">
        <v>82417</v>
      </c>
      <c r="E20" s="272">
        <v>82417</v>
      </c>
      <c r="F20" s="165">
        <f t="shared" si="0"/>
        <v>1</v>
      </c>
    </row>
    <row r="21" spans="1:6" ht="12.75">
      <c r="A21" s="268">
        <v>10</v>
      </c>
      <c r="B21" s="269" t="s">
        <v>1221</v>
      </c>
      <c r="C21" s="270">
        <v>44787</v>
      </c>
      <c r="D21" s="271">
        <v>49450</v>
      </c>
      <c r="E21" s="272">
        <v>49450</v>
      </c>
      <c r="F21" s="165">
        <f t="shared" si="0"/>
        <v>1</v>
      </c>
    </row>
    <row r="22" spans="1:6" ht="12.75">
      <c r="A22" s="268">
        <v>11</v>
      </c>
      <c r="B22" s="269" t="s">
        <v>1222</v>
      </c>
      <c r="C22" s="270">
        <v>74626</v>
      </c>
      <c r="D22" s="271">
        <v>82417</v>
      </c>
      <c r="E22" s="272">
        <v>82417</v>
      </c>
      <c r="F22" s="165">
        <f t="shared" si="0"/>
        <v>1</v>
      </c>
    </row>
    <row r="23" spans="1:6" ht="12.75">
      <c r="A23" s="268">
        <v>12</v>
      </c>
      <c r="B23" s="269" t="s">
        <v>1223</v>
      </c>
      <c r="C23" s="270">
        <v>44787</v>
      </c>
      <c r="D23" s="271">
        <v>49450</v>
      </c>
      <c r="E23" s="272">
        <v>49450</v>
      </c>
      <c r="F23" s="165">
        <f t="shared" si="0"/>
        <v>1</v>
      </c>
    </row>
    <row r="24" spans="1:6" ht="12.75">
      <c r="A24" s="362" t="s">
        <v>169</v>
      </c>
      <c r="B24" s="363"/>
      <c r="C24" s="273">
        <f>SUM(C12:C23)</f>
        <v>806000</v>
      </c>
      <c r="D24" s="274">
        <f>SUM(D12:D23)</f>
        <v>890100</v>
      </c>
      <c r="E24" s="275">
        <f>SUM(E12:E23)</f>
        <v>890100</v>
      </c>
      <c r="F24" s="168">
        <f t="shared" si="0"/>
        <v>1</v>
      </c>
    </row>
  </sheetData>
  <sheetProtection/>
  <mergeCells count="2">
    <mergeCell ref="A7:F7"/>
    <mergeCell ref="A24:B24"/>
  </mergeCells>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G24"/>
  <sheetViews>
    <sheetView view="pageBreakPreview" zoomScale="60" zoomScalePageLayoutView="0" workbookViewId="0" topLeftCell="A1">
      <selection activeCell="B11" sqref="B11"/>
    </sheetView>
  </sheetViews>
  <sheetFormatPr defaultColWidth="9.00390625" defaultRowHeight="15"/>
  <cols>
    <col min="1" max="1" width="8.7109375" style="40" customWidth="1"/>
    <col min="2" max="2" width="59.28125" style="40" customWidth="1"/>
    <col min="3" max="6" width="12.28125" style="40" customWidth="1"/>
    <col min="7" max="7" width="19.28125" style="40" customWidth="1"/>
    <col min="8" max="16384" width="9.00390625" style="40" customWidth="1"/>
  </cols>
  <sheetData>
    <row r="1" spans="1:7" ht="12.75">
      <c r="A1" s="283"/>
      <c r="B1" s="283"/>
      <c r="C1" s="283"/>
      <c r="D1" s="284"/>
      <c r="E1" s="365" t="s">
        <v>1229</v>
      </c>
      <c r="F1" s="365"/>
      <c r="G1" s="284"/>
    </row>
    <row r="2" spans="1:7" ht="12.75">
      <c r="A2" s="285"/>
      <c r="B2" s="285"/>
      <c r="C2" s="285"/>
      <c r="D2" s="284"/>
      <c r="E2" s="311" t="s">
        <v>1416</v>
      </c>
      <c r="F2" s="311"/>
      <c r="G2" s="284"/>
    </row>
    <row r="3" spans="1:6" ht="12.75">
      <c r="A3" s="285"/>
      <c r="B3" s="285"/>
      <c r="C3" s="285"/>
      <c r="D3" s="284"/>
      <c r="E3" s="311" t="s">
        <v>332</v>
      </c>
      <c r="F3" s="311"/>
    </row>
    <row r="4" spans="1:6" ht="12.75">
      <c r="A4" s="285"/>
      <c r="B4" s="285"/>
      <c r="C4" s="285"/>
      <c r="D4" s="284"/>
      <c r="E4" s="366" t="s">
        <v>1809</v>
      </c>
      <c r="F4" s="366"/>
    </row>
    <row r="5" spans="1:6" ht="12.75">
      <c r="A5" s="284"/>
      <c r="B5" s="284"/>
      <c r="C5" s="284"/>
      <c r="D5" s="284"/>
      <c r="E5" s="284"/>
      <c r="F5" s="284"/>
    </row>
    <row r="6" spans="1:6" ht="57" customHeight="1">
      <c r="A6" s="364" t="s">
        <v>1810</v>
      </c>
      <c r="B6" s="364"/>
      <c r="C6" s="364"/>
      <c r="D6" s="364"/>
      <c r="E6" s="364"/>
      <c r="F6" s="364"/>
    </row>
    <row r="7" spans="1:6" ht="12.75">
      <c r="A7" s="286"/>
      <c r="B7" s="284"/>
      <c r="C7" s="284"/>
      <c r="D7" s="284"/>
      <c r="E7" s="284"/>
      <c r="F7" s="284"/>
    </row>
    <row r="8" spans="1:6" ht="12.75">
      <c r="A8" s="286"/>
      <c r="B8" s="284"/>
      <c r="C8" s="287"/>
      <c r="D8" s="284"/>
      <c r="E8" s="287"/>
      <c r="F8" s="287" t="s">
        <v>291</v>
      </c>
    </row>
    <row r="9" spans="1:6" ht="52.5">
      <c r="A9" s="288" t="s">
        <v>741</v>
      </c>
      <c r="B9" s="288" t="s">
        <v>384</v>
      </c>
      <c r="C9" s="289" t="s">
        <v>1590</v>
      </c>
      <c r="D9" s="289" t="s">
        <v>1750</v>
      </c>
      <c r="E9" s="289" t="s">
        <v>1592</v>
      </c>
      <c r="F9" s="289" t="s">
        <v>1727</v>
      </c>
    </row>
    <row r="10" spans="1:6" ht="12.75">
      <c r="A10" s="290"/>
      <c r="B10" s="290">
        <v>1</v>
      </c>
      <c r="C10" s="290">
        <v>2</v>
      </c>
      <c r="D10" s="290">
        <v>3</v>
      </c>
      <c r="E10" s="175">
        <v>4</v>
      </c>
      <c r="F10" s="175">
        <v>5</v>
      </c>
    </row>
    <row r="11" spans="1:6" ht="12.75">
      <c r="A11" s="268">
        <v>1</v>
      </c>
      <c r="B11" s="291" t="s">
        <v>1217</v>
      </c>
      <c r="C11" s="292">
        <v>1322</v>
      </c>
      <c r="D11" s="292">
        <v>1472</v>
      </c>
      <c r="E11" s="293">
        <v>0</v>
      </c>
      <c r="F11" s="165">
        <f aca="true" t="shared" si="0" ref="F11:F16">E11/D11</f>
        <v>0</v>
      </c>
    </row>
    <row r="12" spans="1:6" ht="12.75">
      <c r="A12" s="268">
        <v>2</v>
      </c>
      <c r="B12" s="291" t="s">
        <v>668</v>
      </c>
      <c r="C12" s="292">
        <v>3377</v>
      </c>
      <c r="D12" s="292">
        <v>3759</v>
      </c>
      <c r="E12" s="293">
        <v>0</v>
      </c>
      <c r="F12" s="165">
        <f t="shared" si="0"/>
        <v>0</v>
      </c>
    </row>
    <row r="13" spans="1:6" ht="12.75">
      <c r="A13" s="268">
        <v>3</v>
      </c>
      <c r="B13" s="291" t="s">
        <v>844</v>
      </c>
      <c r="C13" s="292">
        <v>6472</v>
      </c>
      <c r="D13" s="292">
        <v>7203</v>
      </c>
      <c r="E13" s="293">
        <v>0</v>
      </c>
      <c r="F13" s="165">
        <f t="shared" si="0"/>
        <v>0</v>
      </c>
    </row>
    <row r="14" spans="1:6" ht="12.75">
      <c r="A14" s="268">
        <v>4</v>
      </c>
      <c r="B14" s="291" t="s">
        <v>621</v>
      </c>
      <c r="C14" s="292">
        <v>1051</v>
      </c>
      <c r="D14" s="292">
        <v>1170</v>
      </c>
      <c r="E14" s="293">
        <v>0</v>
      </c>
      <c r="F14" s="165">
        <f t="shared" si="0"/>
        <v>0</v>
      </c>
    </row>
    <row r="15" spans="1:6" ht="12.75">
      <c r="A15" s="268">
        <v>5</v>
      </c>
      <c r="B15" s="291" t="s">
        <v>1218</v>
      </c>
      <c r="C15" s="292">
        <v>208</v>
      </c>
      <c r="D15" s="292">
        <v>232</v>
      </c>
      <c r="E15" s="293">
        <v>0</v>
      </c>
      <c r="F15" s="165">
        <f t="shared" si="0"/>
        <v>0</v>
      </c>
    </row>
    <row r="16" spans="1:6" ht="12.75">
      <c r="A16" s="268">
        <v>6</v>
      </c>
      <c r="B16" s="291" t="s">
        <v>165</v>
      </c>
      <c r="C16" s="292">
        <v>16971</v>
      </c>
      <c r="D16" s="292">
        <v>18888</v>
      </c>
      <c r="E16" s="293">
        <v>2700</v>
      </c>
      <c r="F16" s="165">
        <f t="shared" si="0"/>
        <v>0.14294790343074967</v>
      </c>
    </row>
    <row r="17" spans="1:6" ht="12.75">
      <c r="A17" s="268">
        <v>7</v>
      </c>
      <c r="B17" s="291" t="s">
        <v>24</v>
      </c>
      <c r="C17" s="292">
        <v>3695</v>
      </c>
      <c r="D17" s="292">
        <v>4112</v>
      </c>
      <c r="E17" s="293">
        <v>0</v>
      </c>
      <c r="F17" s="165">
        <f aca="true" t="shared" si="1" ref="F17:F23">E17/D17</f>
        <v>0</v>
      </c>
    </row>
    <row r="18" spans="1:6" ht="12.75">
      <c r="A18" s="268">
        <v>8</v>
      </c>
      <c r="B18" s="291" t="s">
        <v>1219</v>
      </c>
      <c r="C18" s="292">
        <v>4206</v>
      </c>
      <c r="D18" s="292">
        <v>4682</v>
      </c>
      <c r="E18" s="293">
        <v>0</v>
      </c>
      <c r="F18" s="165">
        <f t="shared" si="1"/>
        <v>0</v>
      </c>
    </row>
    <row r="19" spans="1:6" ht="12.75">
      <c r="A19" s="268">
        <v>9</v>
      </c>
      <c r="B19" s="291" t="s">
        <v>1220</v>
      </c>
      <c r="C19" s="292">
        <v>938</v>
      </c>
      <c r="D19" s="292">
        <v>1044</v>
      </c>
      <c r="E19" s="293">
        <v>0</v>
      </c>
      <c r="F19" s="165">
        <f t="shared" si="1"/>
        <v>0</v>
      </c>
    </row>
    <row r="20" spans="1:6" ht="12.75">
      <c r="A20" s="268">
        <v>10</v>
      </c>
      <c r="B20" s="291" t="s">
        <v>622</v>
      </c>
      <c r="C20" s="292">
        <v>1994</v>
      </c>
      <c r="D20" s="292">
        <v>2219</v>
      </c>
      <c r="E20" s="293">
        <v>0</v>
      </c>
      <c r="F20" s="165">
        <f t="shared" si="1"/>
        <v>0</v>
      </c>
    </row>
    <row r="21" spans="1:6" ht="12.75">
      <c r="A21" s="268">
        <v>11</v>
      </c>
      <c r="B21" s="291" t="s">
        <v>1221</v>
      </c>
      <c r="C21" s="292">
        <v>1543</v>
      </c>
      <c r="D21" s="292">
        <v>1718</v>
      </c>
      <c r="E21" s="293">
        <v>0</v>
      </c>
      <c r="F21" s="165">
        <f t="shared" si="1"/>
        <v>0</v>
      </c>
    </row>
    <row r="22" spans="1:6" ht="12.75">
      <c r="A22" s="268">
        <v>12</v>
      </c>
      <c r="B22" s="291" t="s">
        <v>1222</v>
      </c>
      <c r="C22" s="292">
        <v>3888</v>
      </c>
      <c r="D22" s="292">
        <v>4327</v>
      </c>
      <c r="E22" s="293">
        <v>0</v>
      </c>
      <c r="F22" s="165">
        <f t="shared" si="1"/>
        <v>0</v>
      </c>
    </row>
    <row r="23" spans="1:6" ht="12.75">
      <c r="A23" s="268">
        <v>13</v>
      </c>
      <c r="B23" s="291" t="s">
        <v>1223</v>
      </c>
      <c r="C23" s="292">
        <v>1235</v>
      </c>
      <c r="D23" s="292">
        <v>1374</v>
      </c>
      <c r="E23" s="293">
        <v>0</v>
      </c>
      <c r="F23" s="165">
        <f t="shared" si="1"/>
        <v>0</v>
      </c>
    </row>
    <row r="24" spans="1:6" ht="12.75">
      <c r="A24" s="362" t="s">
        <v>169</v>
      </c>
      <c r="B24" s="363"/>
      <c r="C24" s="294">
        <f>SUM(C11:C23)</f>
        <v>46900</v>
      </c>
      <c r="D24" s="294">
        <f>SUM(D11:D23)</f>
        <v>52200</v>
      </c>
      <c r="E24" s="294">
        <f>SUM(E11:E23)</f>
        <v>2700</v>
      </c>
      <c r="F24" s="168">
        <f>E24/D24</f>
        <v>0.05172413793103448</v>
      </c>
    </row>
  </sheetData>
  <sheetProtection/>
  <mergeCells count="6">
    <mergeCell ref="A6:F6"/>
    <mergeCell ref="A24:B24"/>
    <mergeCell ref="E1:F1"/>
    <mergeCell ref="E2:F2"/>
    <mergeCell ref="E3:F3"/>
    <mergeCell ref="E4:F4"/>
  </mergeCells>
  <printOptions/>
  <pageMargins left="0.7874015748031497" right="0.1968503937007874" top="0.7480314960629921" bottom="0.7480314960629921" header="0.31496062992125984" footer="0.31496062992125984"/>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ОКК по Казачинскому району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Обухов</dc:creator>
  <cp:keywords/>
  <dc:description/>
  <cp:lastModifiedBy>novi</cp:lastModifiedBy>
  <cp:lastPrinted>2022-03-31T11:07:19Z</cp:lastPrinted>
  <dcterms:created xsi:type="dcterms:W3CDTF">2007-11-09T08:12:32Z</dcterms:created>
  <dcterms:modified xsi:type="dcterms:W3CDTF">2023-06-05T10:01:26Z</dcterms:modified>
  <cp:category/>
  <cp:version/>
  <cp:contentType/>
  <cp:contentStatus/>
</cp:coreProperties>
</file>