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2365" windowHeight="8040" activeTab="1"/>
  </bookViews>
  <sheets>
    <sheet name="Д готово" sheetId="3" r:id="rId1"/>
    <sheet name="Д_Р готово" sheetId="4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3" l="1"/>
  <c r="H21" i="3" l="1"/>
  <c r="G21" i="3"/>
  <c r="F21" i="3"/>
  <c r="E21" i="3"/>
  <c r="E19" i="3" l="1"/>
  <c r="E25" i="3" s="1"/>
  <c r="E27" i="3" s="1"/>
  <c r="G16" i="3"/>
  <c r="E9" i="3"/>
  <c r="F24" i="3"/>
  <c r="F9" i="3" l="1"/>
  <c r="F18" i="3"/>
  <c r="F19" i="3" s="1"/>
  <c r="F25" i="3" s="1"/>
  <c r="G10" i="3"/>
  <c r="H16" i="3" s="1"/>
  <c r="H10" i="3"/>
  <c r="H9" i="3" l="1"/>
  <c r="H18" i="3"/>
  <c r="H19" i="3" s="1"/>
  <c r="H25" i="3" s="1"/>
  <c r="H27" i="3" s="1"/>
  <c r="G9" i="3"/>
  <c r="G18" i="3"/>
  <c r="G19" i="3" s="1"/>
  <c r="G25" i="3" s="1"/>
  <c r="G27" i="3" s="1"/>
  <c r="H13" i="4"/>
  <c r="G13" i="4"/>
  <c r="F13" i="4"/>
  <c r="E13" i="4"/>
  <c r="E10" i="4"/>
  <c r="G9" i="4"/>
  <c r="E16" i="4" l="1"/>
  <c r="E18" i="4" s="1"/>
  <c r="G10" i="4"/>
  <c r="H9" i="4"/>
  <c r="H10" i="4" s="1"/>
  <c r="H16" i="4" s="1"/>
  <c r="H18" i="4" s="1"/>
  <c r="F10" i="4"/>
  <c r="F16" i="4" s="1"/>
  <c r="F18" i="4" s="1"/>
  <c r="G16" i="4" l="1"/>
  <c r="G18" i="4" s="1"/>
</calcChain>
</file>

<file path=xl/sharedStrings.xml><?xml version="1.0" encoding="utf-8"?>
<sst xmlns="http://schemas.openxmlformats.org/spreadsheetml/2006/main" count="105" uniqueCount="67">
  <si>
    <t>к Пояснительной записке</t>
  </si>
  <si>
    <t>№ 
п/п</t>
  </si>
  <si>
    <t>Наименование показателя</t>
  </si>
  <si>
    <t>Единицы измерения</t>
  </si>
  <si>
    <t>Расчет</t>
  </si>
  <si>
    <t>тыс. рублей</t>
  </si>
  <si>
    <t>1.1</t>
  </si>
  <si>
    <t>облагаемая по ставке 6 %</t>
  </si>
  <si>
    <t>1.2</t>
  </si>
  <si>
    <t>облагаемая по ставке 1 %</t>
  </si>
  <si>
    <t>1.3</t>
  </si>
  <si>
    <t>облагаемая по ставке, предусмотренной для налогоплательщиков, применявших в 2020 году исключительно ЕНВД</t>
  </si>
  <si>
    <t>%</t>
  </si>
  <si>
    <t>Налоговая ставка, предусмотренная для налогоплательщиков, применявших в 2020 году исключительно ЕНВД</t>
  </si>
  <si>
    <t>Сумма налога, подлежащая уплате по итогам предыдущего налогового периода</t>
  </si>
  <si>
    <t>Доля налога, подлежащего уплате (с учетом уменьшения суммы исчисленного налога на суммы страховых взносов)</t>
  </si>
  <si>
    <t>Сумма авансовых платежей</t>
  </si>
  <si>
    <t>Сумма налога</t>
  </si>
  <si>
    <t xml:space="preserve">Уровень собираемости </t>
  </si>
  <si>
    <t>Поступление в погашение недоимки по налогу</t>
  </si>
  <si>
    <t>12</t>
  </si>
  <si>
    <t>Сумма налога в консолидированный бюджет</t>
  </si>
  <si>
    <t>Минимальный налог, зачисляемый в бюджеты субъектов Российской Федерации</t>
  </si>
  <si>
    <t>13</t>
  </si>
  <si>
    <t xml:space="preserve">Норматив зачисления в районный бюджет </t>
  </si>
  <si>
    <t>Сумма налога в районный бюджет</t>
  </si>
  <si>
    <t>доля недоимки, планируемой к поступлению</t>
  </si>
  <si>
    <t>3</t>
  </si>
  <si>
    <t>4</t>
  </si>
  <si>
    <t>5</t>
  </si>
  <si>
    <t>6</t>
  </si>
  <si>
    <t>Налоговая ставка установленная НК РФ</t>
  </si>
  <si>
    <t>7</t>
  </si>
  <si>
    <t>8</t>
  </si>
  <si>
    <t>9</t>
  </si>
  <si>
    <t>10</t>
  </si>
  <si>
    <t>11</t>
  </si>
  <si>
    <t>Норматив зачисления в районый бюджет</t>
  </si>
  <si>
    <t>14</t>
  </si>
  <si>
    <t>5.1</t>
  </si>
  <si>
    <t>5.2</t>
  </si>
  <si>
    <t>5=5.1 х 5.2</t>
  </si>
  <si>
    <t>2022 год прогноз</t>
  </si>
  <si>
    <t>2023 год прогноз</t>
  </si>
  <si>
    <t>данные ФНС по 65н</t>
  </si>
  <si>
    <t>6=(2+3) х 4 + 5</t>
  </si>
  <si>
    <t>8=6 х 7</t>
  </si>
  <si>
    <t>2=1 х 0,75</t>
  </si>
  <si>
    <t>Налоговая база (ДОХОДЫ)</t>
  </si>
  <si>
    <t>1.1 + 1.2 + 1.3</t>
  </si>
  <si>
    <t>10.1</t>
  </si>
  <si>
    <t>10.2</t>
  </si>
  <si>
    <t>6 + 7</t>
  </si>
  <si>
    <t>10.1 х 10.2</t>
  </si>
  <si>
    <t>8 х 9 + 10 + 11</t>
  </si>
  <si>
    <t>12 х 13</t>
  </si>
  <si>
    <t>Налоговая ставка, установленная законом края</t>
  </si>
  <si>
    <t>Поступление платежей в связи с переносом сроков уплаты</t>
  </si>
  <si>
    <t>(1.1 х 2 + 1.2 х 3 + 1.3 х 4) х 6 х 0,75</t>
  </si>
  <si>
    <t>Приложение 13</t>
  </si>
  <si>
    <t>Прогноз поступления налога, взимаемого в связи с применением упрощенной системы налогообложения
 по объекту налогообложения доходы, на 2022-2024 годы</t>
  </si>
  <si>
    <t>Приложение 14</t>
  </si>
  <si>
    <t>2021 год оценка</t>
  </si>
  <si>
    <t>2024 год прогноз</t>
  </si>
  <si>
    <t>недоимка на 01.10.2021</t>
  </si>
  <si>
    <t>Прогноз поступления налога, взимаемого в связи с применением упрощенной системы налогообложения
по объекту налогообложения доходы, уменьшенные на величину расходов, на 2022-2024 годы</t>
  </si>
  <si>
    <t xml:space="preserve"> 2022 год 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</si>
</sst>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00"/>
    <numFmt numFmtId="167" formatCode="0.0%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83">
    <xf numFmtId="0" fontId="0" fillId="0" borderId="0" xfId="0"/>
    <xf numFmtId="0" fontId="4" fillId="0" borderId="0" xfId="1" applyFill="1" applyBorder="1"/>
    <xf numFmtId="164" fontId="3" fillId="0" borderId="0" xfId="1" applyNumberFormat="1" applyFont="1" applyFill="1" applyAlignment="1">
      <alignment horizontal="center"/>
    </xf>
    <xf numFmtId="164" fontId="4" fillId="0" borderId="0" xfId="1" applyNumberFormat="1" applyFill="1" applyBorder="1"/>
    <xf numFmtId="164" fontId="2" fillId="0" borderId="0" xfId="1" applyNumberFormat="1" applyFont="1" applyFill="1" applyBorder="1"/>
    <xf numFmtId="165" fontId="3" fillId="0" borderId="0" xfId="1" applyNumberFormat="1" applyFont="1" applyFill="1" applyAlignment="1">
      <alignment horizontal="center"/>
    </xf>
    <xf numFmtId="0" fontId="4" fillId="0" borderId="0" xfId="1" applyFont="1" applyFill="1" applyBorder="1"/>
    <xf numFmtId="164" fontId="3" fillId="0" borderId="0" xfId="1" applyNumberFormat="1" applyFont="1" applyFill="1" applyAlignment="1">
      <alignment horizontal="right" wrapText="1"/>
    </xf>
    <xf numFmtId="164" fontId="4" fillId="0" borderId="0" xfId="1" applyNumberFormat="1" applyFont="1" applyFill="1" applyBorder="1"/>
    <xf numFmtId="164" fontId="3" fillId="0" borderId="0" xfId="1" applyNumberFormat="1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" vertical="top" wrapText="1"/>
    </xf>
    <xf numFmtId="0" fontId="2" fillId="0" borderId="0" xfId="1" applyFont="1" applyFill="1" applyBorder="1" applyAlignment="1">
      <alignment horizontal="center"/>
    </xf>
    <xf numFmtId="164" fontId="8" fillId="0" borderId="0" xfId="1" applyNumberFormat="1" applyFont="1" applyFill="1" applyBorder="1"/>
    <xf numFmtId="0" fontId="2" fillId="0" borderId="0" xfId="1" applyFont="1" applyFill="1" applyBorder="1"/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left" vertical="top" wrapText="1"/>
    </xf>
    <xf numFmtId="164" fontId="5" fillId="0" borderId="0" xfId="1" applyNumberFormat="1" applyFont="1" applyFill="1" applyBorder="1" applyAlignment="1">
      <alignment vertical="top" wrapText="1"/>
    </xf>
    <xf numFmtId="165" fontId="3" fillId="0" borderId="0" xfId="1" applyNumberFormat="1" applyFont="1" applyFill="1" applyBorder="1" applyAlignment="1">
      <alignment horizontal="center"/>
    </xf>
    <xf numFmtId="0" fontId="0" fillId="0" borderId="0" xfId="0"/>
    <xf numFmtId="0" fontId="3" fillId="0" borderId="0" xfId="1" applyFont="1" applyFill="1" applyAlignment="1">
      <alignment wrapText="1"/>
    </xf>
    <xf numFmtId="0" fontId="7" fillId="0" borderId="1" xfId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 indent="3"/>
    </xf>
    <xf numFmtId="49" fontId="3" fillId="0" borderId="1" xfId="1" applyNumberFormat="1" applyFont="1" applyFill="1" applyBorder="1" applyAlignment="1">
      <alignment horizontal="center" vertical="top" wrapText="1"/>
    </xf>
    <xf numFmtId="0" fontId="10" fillId="0" borderId="0" xfId="1" applyFont="1" applyFill="1" applyAlignment="1"/>
    <xf numFmtId="164" fontId="6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top" wrapText="1" indent="3"/>
    </xf>
    <xf numFmtId="0" fontId="3" fillId="0" borderId="0" xfId="1" applyFont="1" applyFill="1" applyBorder="1" applyAlignment="1">
      <alignment horizontal="center" vertical="top" wrapText="1"/>
    </xf>
    <xf numFmtId="49" fontId="3" fillId="0" borderId="0" xfId="1" applyNumberFormat="1" applyFont="1" applyFill="1" applyBorder="1" applyAlignment="1">
      <alignment horizontal="center" vertical="top" wrapText="1"/>
    </xf>
    <xf numFmtId="164" fontId="3" fillId="0" borderId="0" xfId="1" applyNumberFormat="1" applyFont="1" applyFill="1" applyBorder="1" applyAlignment="1">
      <alignment vertical="top" wrapText="1"/>
    </xf>
    <xf numFmtId="49" fontId="0" fillId="0" borderId="0" xfId="0" applyNumberFormat="1"/>
    <xf numFmtId="49" fontId="3" fillId="0" borderId="0" xfId="1" applyNumberFormat="1" applyFont="1" applyFill="1" applyAlignment="1">
      <alignment horizontal="center" vertical="top" wrapText="1"/>
    </xf>
    <xf numFmtId="49" fontId="6" fillId="0" borderId="0" xfId="1" applyNumberFormat="1" applyFont="1" applyFill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 wrapText="1"/>
    </xf>
    <xf numFmtId="0" fontId="6" fillId="0" borderId="0" xfId="1" applyFont="1" applyFill="1" applyAlignment="1">
      <alignment horizontal="center" vertical="center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0" fontId="11" fillId="0" borderId="0" xfId="0" applyFont="1"/>
    <xf numFmtId="49" fontId="3" fillId="0" borderId="0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vertical="top" wrapText="1"/>
    </xf>
    <xf numFmtId="166" fontId="5" fillId="0" borderId="1" xfId="1" applyNumberFormat="1" applyFont="1" applyFill="1" applyBorder="1" applyAlignment="1">
      <alignment vertical="top" wrapText="1"/>
    </xf>
    <xf numFmtId="167" fontId="3" fillId="0" borderId="1" xfId="1" applyNumberFormat="1" applyFont="1" applyFill="1" applyBorder="1" applyAlignment="1">
      <alignment vertical="top" wrapText="1"/>
    </xf>
    <xf numFmtId="9" fontId="3" fillId="0" borderId="1" xfId="1" applyNumberFormat="1" applyFont="1" applyFill="1" applyBorder="1" applyAlignment="1">
      <alignment horizontal="center" vertical="top" wrapText="1"/>
    </xf>
    <xf numFmtId="9" fontId="3" fillId="0" borderId="1" xfId="1" applyNumberFormat="1" applyFont="1" applyFill="1" applyBorder="1" applyAlignment="1">
      <alignment vertical="top" wrapText="1"/>
    </xf>
    <xf numFmtId="0" fontId="6" fillId="0" borderId="0" xfId="1" applyFont="1" applyFill="1" applyAlignment="1">
      <alignment horizontal="center" vertical="center" wrapText="1"/>
    </xf>
    <xf numFmtId="49" fontId="0" fillId="0" borderId="0" xfId="0" applyNumberFormat="1" applyFill="1" applyAlignment="1">
      <alignment horizontal="center"/>
    </xf>
    <xf numFmtId="0" fontId="0" fillId="0" borderId="0" xfId="0" applyFill="1"/>
    <xf numFmtId="0" fontId="11" fillId="0" borderId="0" xfId="0" applyFont="1" applyFill="1"/>
    <xf numFmtId="0" fontId="9" fillId="0" borderId="0" xfId="0" applyNumberFormat="1" applyFont="1" applyFill="1" applyBorder="1" applyAlignment="1">
      <alignment vertical="top" wrapText="1"/>
    </xf>
    <xf numFmtId="0" fontId="7" fillId="0" borderId="0" xfId="1" applyNumberFormat="1" applyFont="1" applyFill="1" applyBorder="1" applyAlignment="1">
      <alignment vertical="top" wrapText="1"/>
    </xf>
    <xf numFmtId="165" fontId="4" fillId="0" borderId="0" xfId="1" applyNumberFormat="1" applyFont="1" applyFill="1" applyBorder="1"/>
    <xf numFmtId="0" fontId="0" fillId="0" borderId="0" xfId="0" applyFont="1" applyFill="1"/>
    <xf numFmtId="0" fontId="7" fillId="0" borderId="0" xfId="1" applyNumberFormat="1" applyFont="1" applyFill="1" applyBorder="1" applyAlignment="1">
      <alignment horizontal="left" vertical="top" wrapText="1"/>
    </xf>
    <xf numFmtId="0" fontId="9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0" borderId="0" xfId="1" applyFont="1" applyFill="1" applyAlignment="1">
      <alignment horizontal="right" wrapText="1"/>
    </xf>
    <xf numFmtId="0" fontId="6" fillId="0" borderId="0" xfId="1" applyFont="1" applyFill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4" fillId="0" borderId="1" xfId="1" applyFill="1" applyBorder="1" applyAlignment="1">
      <alignment horizontal="center"/>
    </xf>
    <xf numFmtId="0" fontId="0" fillId="0" borderId="0" xfId="0" applyFill="1" applyAlignment="1"/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9"/>
  <sheetViews>
    <sheetView workbookViewId="0">
      <selection sqref="A1:H27"/>
    </sheetView>
  </sheetViews>
  <sheetFormatPr defaultColWidth="14.5703125" defaultRowHeight="15" x14ac:dyDescent="0.25"/>
  <cols>
    <col min="1" max="1" width="7.42578125" style="58" customWidth="1"/>
    <col min="2" max="2" width="57.85546875" style="59" customWidth="1"/>
    <col min="3" max="3" width="14.5703125" style="59"/>
    <col min="4" max="4" width="23.42578125" style="59" customWidth="1"/>
    <col min="5" max="5" width="17" style="59" bestFit="1" customWidth="1"/>
    <col min="6" max="6" width="20.28515625" style="59" bestFit="1" customWidth="1"/>
    <col min="7" max="8" width="16.28515625" style="59" bestFit="1" customWidth="1"/>
    <col min="9" max="16384" width="14.5703125" style="59"/>
  </cols>
  <sheetData>
    <row r="1" spans="1:14" ht="15.75" x14ac:dyDescent="0.25">
      <c r="G1" s="67" t="s">
        <v>59</v>
      </c>
      <c r="H1" s="67"/>
    </row>
    <row r="2" spans="1:14" ht="15.75" x14ac:dyDescent="0.25">
      <c r="D2" s="13"/>
      <c r="E2" s="7"/>
      <c r="F2" s="2"/>
      <c r="G2" s="68" t="s">
        <v>0</v>
      </c>
      <c r="H2" s="68"/>
    </row>
    <row r="3" spans="1:14" ht="15.4" x14ac:dyDescent="0.25">
      <c r="E3" s="2"/>
      <c r="F3" s="2"/>
    </row>
    <row r="4" spans="1:14" ht="55.9" customHeight="1" x14ac:dyDescent="0.25">
      <c r="A4" s="69" t="s">
        <v>60</v>
      </c>
      <c r="B4" s="69"/>
      <c r="C4" s="69"/>
      <c r="D4" s="69"/>
      <c r="E4" s="69"/>
      <c r="F4" s="69"/>
      <c r="G4" s="69"/>
      <c r="H4" s="69"/>
      <c r="I4" s="1"/>
      <c r="J4" s="1"/>
      <c r="K4" s="1"/>
      <c r="L4" s="1"/>
      <c r="M4" s="1"/>
      <c r="N4" s="1"/>
    </row>
    <row r="5" spans="1:14" ht="18.2" x14ac:dyDescent="0.25">
      <c r="A5" s="42"/>
      <c r="B5" s="57"/>
      <c r="C5" s="57"/>
      <c r="D5" s="57"/>
      <c r="E5" s="9"/>
      <c r="F5" s="57"/>
      <c r="G5" s="5"/>
      <c r="H5" s="5"/>
      <c r="I5" s="1"/>
      <c r="J5" s="1"/>
      <c r="K5" s="1"/>
      <c r="L5" s="1"/>
      <c r="M5" s="1"/>
      <c r="N5" s="1"/>
    </row>
    <row r="6" spans="1:14" ht="14.65" customHeight="1" x14ac:dyDescent="0.25">
      <c r="A6" s="70" t="s">
        <v>1</v>
      </c>
      <c r="B6" s="72" t="s">
        <v>2</v>
      </c>
      <c r="C6" s="74" t="s">
        <v>3</v>
      </c>
      <c r="D6" s="76" t="s">
        <v>4</v>
      </c>
      <c r="E6" s="72" t="s">
        <v>62</v>
      </c>
      <c r="F6" s="72" t="s">
        <v>42</v>
      </c>
      <c r="G6" s="72" t="s">
        <v>43</v>
      </c>
      <c r="H6" s="72" t="s">
        <v>63</v>
      </c>
      <c r="I6" s="1"/>
      <c r="J6" s="1"/>
      <c r="K6" s="1"/>
      <c r="L6" s="1"/>
      <c r="M6" s="1"/>
      <c r="N6" s="1"/>
    </row>
    <row r="7" spans="1:14" x14ac:dyDescent="0.25">
      <c r="A7" s="71"/>
      <c r="B7" s="73"/>
      <c r="C7" s="75"/>
      <c r="D7" s="77"/>
      <c r="E7" s="72"/>
      <c r="F7" s="72"/>
      <c r="G7" s="73"/>
      <c r="H7" s="73"/>
      <c r="I7" s="1"/>
      <c r="J7" s="1"/>
      <c r="K7" s="1"/>
      <c r="L7" s="1"/>
      <c r="M7" s="1"/>
      <c r="N7" s="1"/>
    </row>
    <row r="8" spans="1:14" ht="14.65" x14ac:dyDescent="0.25">
      <c r="A8" s="51"/>
      <c r="B8" s="27">
        <v>1</v>
      </c>
      <c r="C8" s="27">
        <v>2</v>
      </c>
      <c r="D8" s="27">
        <v>3</v>
      </c>
      <c r="E8" s="27">
        <v>4</v>
      </c>
      <c r="F8" s="27">
        <v>5</v>
      </c>
      <c r="G8" s="27">
        <v>6</v>
      </c>
      <c r="H8" s="27">
        <v>7</v>
      </c>
      <c r="I8" s="6"/>
      <c r="J8" s="6"/>
      <c r="K8" s="6"/>
      <c r="L8" s="6"/>
      <c r="M8" s="6"/>
      <c r="N8" s="6"/>
    </row>
    <row r="9" spans="1:14" s="60" customFormat="1" ht="15.75" x14ac:dyDescent="0.25">
      <c r="A9" s="48">
        <v>1</v>
      </c>
      <c r="B9" s="46" t="s">
        <v>48</v>
      </c>
      <c r="C9" s="47" t="s">
        <v>5</v>
      </c>
      <c r="D9" s="48" t="s">
        <v>49</v>
      </c>
      <c r="E9" s="53">
        <f t="shared" ref="E9:H9" si="0">E10+E11+E12</f>
        <v>175765.43099999998</v>
      </c>
      <c r="F9" s="53">
        <f t="shared" si="0"/>
        <v>263648.147</v>
      </c>
      <c r="G9" s="53">
        <f t="shared" si="0"/>
        <v>274194.07287999999</v>
      </c>
      <c r="H9" s="53">
        <f t="shared" si="0"/>
        <v>285161.83579520002</v>
      </c>
      <c r="I9" s="16"/>
      <c r="J9" s="16"/>
      <c r="K9" s="16"/>
      <c r="L9" s="16"/>
      <c r="M9" s="16"/>
      <c r="N9" s="16"/>
    </row>
    <row r="10" spans="1:14" ht="15.75" x14ac:dyDescent="0.25">
      <c r="A10" s="32" t="s">
        <v>6</v>
      </c>
      <c r="B10" s="31" t="s">
        <v>7</v>
      </c>
      <c r="C10" s="29"/>
      <c r="D10" s="32"/>
      <c r="E10" s="52">
        <v>159580.397</v>
      </c>
      <c r="F10" s="52">
        <v>263648.147</v>
      </c>
      <c r="G10" s="52">
        <f>F10*1.04</f>
        <v>274194.07287999999</v>
      </c>
      <c r="H10" s="52">
        <f>G10*1.04+G12*1.04</f>
        <v>285161.83579520002</v>
      </c>
      <c r="I10" s="1"/>
      <c r="J10" s="1"/>
      <c r="K10" s="1"/>
      <c r="L10" s="1"/>
      <c r="M10" s="1"/>
      <c r="N10" s="1"/>
    </row>
    <row r="11" spans="1:14" ht="15.75" x14ac:dyDescent="0.25">
      <c r="A11" s="32" t="s">
        <v>8</v>
      </c>
      <c r="B11" s="31" t="s">
        <v>9</v>
      </c>
      <c r="C11" s="29"/>
      <c r="D11" s="32"/>
      <c r="E11" s="52">
        <v>16185.034</v>
      </c>
      <c r="F11" s="52"/>
      <c r="G11" s="52"/>
      <c r="H11" s="52"/>
      <c r="I11" s="1"/>
      <c r="J11" s="1"/>
      <c r="K11" s="1"/>
      <c r="L11" s="1"/>
      <c r="M11" s="1"/>
      <c r="N11" s="1"/>
    </row>
    <row r="12" spans="1:14" ht="47.25" x14ac:dyDescent="0.25">
      <c r="A12" s="32" t="s">
        <v>10</v>
      </c>
      <c r="B12" s="31" t="s">
        <v>11</v>
      </c>
      <c r="C12" s="29"/>
      <c r="D12" s="32"/>
      <c r="E12" s="52"/>
      <c r="F12" s="52">
        <v>0</v>
      </c>
      <c r="G12" s="52">
        <v>0</v>
      </c>
      <c r="H12" s="52"/>
      <c r="I12" s="3"/>
      <c r="J12" s="1"/>
      <c r="K12" s="1"/>
      <c r="L12" s="1"/>
      <c r="M12" s="3"/>
      <c r="N12" s="3"/>
    </row>
    <row r="13" spans="1:14" s="64" customFormat="1" ht="15.75" x14ac:dyDescent="0.25">
      <c r="A13" s="32">
        <v>2</v>
      </c>
      <c r="B13" s="28" t="s">
        <v>31</v>
      </c>
      <c r="C13" s="29" t="s">
        <v>12</v>
      </c>
      <c r="D13" s="32"/>
      <c r="E13" s="56">
        <v>0.06</v>
      </c>
      <c r="F13" s="56">
        <v>0.06</v>
      </c>
      <c r="G13" s="56">
        <v>0.06</v>
      </c>
      <c r="H13" s="56">
        <v>0.06</v>
      </c>
      <c r="I13" s="6"/>
      <c r="J13" s="6"/>
    </row>
    <row r="14" spans="1:14" ht="15.75" x14ac:dyDescent="0.25">
      <c r="A14" s="32" t="s">
        <v>27</v>
      </c>
      <c r="B14" s="28" t="s">
        <v>56</v>
      </c>
      <c r="C14" s="29" t="s">
        <v>12</v>
      </c>
      <c r="D14" s="32"/>
      <c r="E14" s="56">
        <v>0.01</v>
      </c>
      <c r="F14" s="56"/>
      <c r="G14" s="56"/>
      <c r="H14" s="56"/>
      <c r="I14" s="1"/>
      <c r="J14" s="1"/>
    </row>
    <row r="15" spans="1:14" ht="47.25" x14ac:dyDescent="0.25">
      <c r="A15" s="32" t="s">
        <v>28</v>
      </c>
      <c r="B15" s="28" t="s">
        <v>13</v>
      </c>
      <c r="C15" s="29" t="s">
        <v>12</v>
      </c>
      <c r="D15" s="32"/>
      <c r="E15" s="56">
        <v>0.04</v>
      </c>
      <c r="F15" s="56">
        <v>0.05</v>
      </c>
      <c r="G15" s="56"/>
      <c r="H15" s="56"/>
      <c r="I15" s="1"/>
      <c r="J15" s="1"/>
    </row>
    <row r="16" spans="1:14" s="64" customFormat="1" ht="31.5" x14ac:dyDescent="0.25">
      <c r="A16" s="32" t="s">
        <v>29</v>
      </c>
      <c r="B16" s="28" t="s">
        <v>14</v>
      </c>
      <c r="C16" s="29" t="s">
        <v>5</v>
      </c>
      <c r="D16" s="32"/>
      <c r="E16" s="52">
        <v>1840.16</v>
      </c>
      <c r="F16" s="52">
        <v>1911.4490000000001</v>
      </c>
      <c r="G16" s="52">
        <f>(F10*F13*F17+F12*F15*F17)*0.25</f>
        <v>2867.1735986250001</v>
      </c>
      <c r="H16" s="52">
        <f>(G10*G13*G17+G12*G15*G17)*0.25</f>
        <v>2981.8605425699993</v>
      </c>
      <c r="I16" s="63"/>
      <c r="J16" s="6"/>
    </row>
    <row r="17" spans="1:13" ht="47.25" x14ac:dyDescent="0.25">
      <c r="A17" s="32" t="s">
        <v>30</v>
      </c>
      <c r="B17" s="28" t="s">
        <v>15</v>
      </c>
      <c r="C17" s="29" t="s">
        <v>12</v>
      </c>
      <c r="D17" s="32"/>
      <c r="E17" s="54">
        <v>0.72499999999999998</v>
      </c>
      <c r="F17" s="54">
        <v>0.72499999999999998</v>
      </c>
      <c r="G17" s="54">
        <v>0.72499999999999998</v>
      </c>
      <c r="H17" s="54">
        <v>0.72499999999999998</v>
      </c>
      <c r="I17" s="1"/>
      <c r="J17" s="1"/>
    </row>
    <row r="18" spans="1:13" ht="31.5" x14ac:dyDescent="0.25">
      <c r="A18" s="32" t="s">
        <v>32</v>
      </c>
      <c r="B18" s="28" t="s">
        <v>16</v>
      </c>
      <c r="C18" s="29" t="s">
        <v>5</v>
      </c>
      <c r="D18" s="32" t="s">
        <v>58</v>
      </c>
      <c r="E18" s="52">
        <v>5294.317</v>
      </c>
      <c r="F18" s="52">
        <f t="shared" ref="F18:H18" si="1">(F10*F13+F11*F14+F12*F15)*F17*0.75</f>
        <v>8601.5207958749997</v>
      </c>
      <c r="G18" s="52">
        <f t="shared" si="1"/>
        <v>8945.5816277099984</v>
      </c>
      <c r="H18" s="52">
        <f t="shared" si="1"/>
        <v>9303.4048928184002</v>
      </c>
      <c r="I18" s="1"/>
      <c r="J18" s="1"/>
    </row>
    <row r="19" spans="1:13" s="60" customFormat="1" ht="15.75" x14ac:dyDescent="0.25">
      <c r="A19" s="48" t="s">
        <v>33</v>
      </c>
      <c r="B19" s="46" t="s">
        <v>17</v>
      </c>
      <c r="C19" s="47" t="s">
        <v>5</v>
      </c>
      <c r="D19" s="48" t="s">
        <v>52</v>
      </c>
      <c r="E19" s="53">
        <f>E18+E16</f>
        <v>7134.4769999999999</v>
      </c>
      <c r="F19" s="53">
        <f>F18+F16</f>
        <v>10512.969795875</v>
      </c>
      <c r="G19" s="53">
        <f>G18+G16</f>
        <v>11812.755226334999</v>
      </c>
      <c r="H19" s="53">
        <f>H18+H16</f>
        <v>12285.265435388399</v>
      </c>
      <c r="I19" s="16"/>
      <c r="J19" s="16"/>
    </row>
    <row r="20" spans="1:13" ht="15.75" x14ac:dyDescent="0.25">
      <c r="A20" s="32" t="s">
        <v>34</v>
      </c>
      <c r="B20" s="28" t="s">
        <v>18</v>
      </c>
      <c r="C20" s="29" t="s">
        <v>12</v>
      </c>
      <c r="D20" s="32"/>
      <c r="E20" s="54">
        <v>0.98199999999999998</v>
      </c>
      <c r="F20" s="54">
        <v>0.98199999999999998</v>
      </c>
      <c r="G20" s="54">
        <v>0.98299999999999998</v>
      </c>
      <c r="H20" s="54">
        <v>0.98399999999999999</v>
      </c>
      <c r="I20" s="1"/>
      <c r="J20" s="1"/>
    </row>
    <row r="21" spans="1:13" s="64" customFormat="1" ht="15.75" x14ac:dyDescent="0.25">
      <c r="A21" s="32" t="s">
        <v>35</v>
      </c>
      <c r="B21" s="28" t="s">
        <v>19</v>
      </c>
      <c r="C21" s="29" t="s">
        <v>5</v>
      </c>
      <c r="D21" s="32" t="s">
        <v>53</v>
      </c>
      <c r="E21" s="52">
        <f>E22*E23</f>
        <v>0</v>
      </c>
      <c r="F21" s="52">
        <f t="shared" ref="F21:H21" si="2">F22*F23</f>
        <v>44.79</v>
      </c>
      <c r="G21" s="52">
        <f t="shared" si="2"/>
        <v>44.79</v>
      </c>
      <c r="H21" s="52">
        <f t="shared" si="2"/>
        <v>44.79</v>
      </c>
      <c r="I21" s="6"/>
      <c r="J21" s="6"/>
    </row>
    <row r="22" spans="1:13" ht="15.75" x14ac:dyDescent="0.25">
      <c r="A22" s="32" t="s">
        <v>50</v>
      </c>
      <c r="B22" s="31" t="s">
        <v>64</v>
      </c>
      <c r="C22" s="29" t="s">
        <v>5</v>
      </c>
      <c r="D22" s="32"/>
      <c r="E22" s="52">
        <v>0</v>
      </c>
      <c r="F22" s="52">
        <v>223.95</v>
      </c>
      <c r="G22" s="52">
        <v>223.95</v>
      </c>
      <c r="H22" s="52">
        <v>223.95</v>
      </c>
      <c r="I22" s="1"/>
      <c r="J22" s="1"/>
    </row>
    <row r="23" spans="1:13" ht="15.75" x14ac:dyDescent="0.25">
      <c r="A23" s="32" t="s">
        <v>51</v>
      </c>
      <c r="B23" s="31" t="s">
        <v>26</v>
      </c>
      <c r="C23" s="29" t="s">
        <v>12</v>
      </c>
      <c r="D23" s="32"/>
      <c r="E23" s="56">
        <v>0.1</v>
      </c>
      <c r="F23" s="56">
        <v>0.2</v>
      </c>
      <c r="G23" s="56">
        <v>0.2</v>
      </c>
      <c r="H23" s="56">
        <v>0.2</v>
      </c>
      <c r="I23" s="1"/>
      <c r="J23" s="1"/>
    </row>
    <row r="24" spans="1:13" ht="31.5" x14ac:dyDescent="0.25">
      <c r="A24" s="32" t="s">
        <v>36</v>
      </c>
      <c r="B24" s="28" t="s">
        <v>57</v>
      </c>
      <c r="C24" s="29" t="s">
        <v>5</v>
      </c>
      <c r="D24" s="32"/>
      <c r="E24" s="52"/>
      <c r="F24" s="52">
        <f>F10*0.00015</f>
        <v>39.547222049999995</v>
      </c>
      <c r="G24" s="52"/>
      <c r="H24" s="52"/>
      <c r="I24" s="1"/>
      <c r="J24" s="1"/>
    </row>
    <row r="25" spans="1:13" s="60" customFormat="1" ht="15.75" x14ac:dyDescent="0.25">
      <c r="A25" s="48" t="s">
        <v>20</v>
      </c>
      <c r="B25" s="46" t="s">
        <v>21</v>
      </c>
      <c r="C25" s="47" t="s">
        <v>5</v>
      </c>
      <c r="D25" s="48" t="s">
        <v>54</v>
      </c>
      <c r="E25" s="53">
        <f>E19*E20+E21+E24</f>
        <v>7006.0564139999997</v>
      </c>
      <c r="F25" s="53">
        <f>F19*F20+F21+F24</f>
        <v>10408.073561599251</v>
      </c>
      <c r="G25" s="53">
        <f t="shared" ref="G25:H25" si="3">G19*G20+G21+G24</f>
        <v>11656.728387487305</v>
      </c>
      <c r="H25" s="53">
        <f t="shared" si="3"/>
        <v>12133.491188422186</v>
      </c>
      <c r="I25" s="4"/>
      <c r="J25" s="4"/>
    </row>
    <row r="26" spans="1:13" ht="15.75" x14ac:dyDescent="0.25">
      <c r="A26" s="32" t="s">
        <v>23</v>
      </c>
      <c r="B26" s="28" t="s">
        <v>24</v>
      </c>
      <c r="C26" s="29" t="s">
        <v>12</v>
      </c>
      <c r="D26" s="32"/>
      <c r="E26" s="56">
        <v>0.7</v>
      </c>
      <c r="F26" s="56">
        <v>0.7</v>
      </c>
      <c r="G26" s="56">
        <v>0.7</v>
      </c>
      <c r="H26" s="56">
        <v>0.7</v>
      </c>
    </row>
    <row r="27" spans="1:13" s="60" customFormat="1" ht="15.75" x14ac:dyDescent="0.25">
      <c r="A27" s="48" t="s">
        <v>38</v>
      </c>
      <c r="B27" s="46" t="s">
        <v>25</v>
      </c>
      <c r="C27" s="47" t="s">
        <v>5</v>
      </c>
      <c r="D27" s="48" t="s">
        <v>55</v>
      </c>
      <c r="E27" s="53">
        <f>E25*E26</f>
        <v>4904.2394897999993</v>
      </c>
      <c r="F27" s="53">
        <f>F25*F26+0.001</f>
        <v>7285.6524931194754</v>
      </c>
      <c r="G27" s="53">
        <f t="shared" ref="F27:H27" si="4">G25*G26</f>
        <v>8159.7098712411125</v>
      </c>
      <c r="H27" s="53">
        <f t="shared" si="4"/>
        <v>8493.443831895529</v>
      </c>
      <c r="I27" s="4"/>
      <c r="J27" s="16"/>
      <c r="K27" s="16"/>
      <c r="L27" s="4"/>
      <c r="M27" s="16"/>
    </row>
    <row r="28" spans="1:13" ht="15.75" x14ac:dyDescent="0.25">
      <c r="A28" s="38"/>
      <c r="B28" s="36"/>
      <c r="C28" s="37"/>
      <c r="D28" s="38"/>
      <c r="E28" s="39"/>
      <c r="F28" s="39"/>
      <c r="G28" s="39"/>
      <c r="H28" s="39"/>
      <c r="I28" s="3"/>
      <c r="J28" s="1"/>
      <c r="K28" s="1"/>
      <c r="L28" s="3"/>
      <c r="M28" s="1"/>
    </row>
    <row r="29" spans="1:13" ht="15.75" x14ac:dyDescent="0.25">
      <c r="A29" s="38"/>
      <c r="B29" s="36"/>
      <c r="C29" s="37"/>
      <c r="D29" s="38"/>
      <c r="E29" s="39"/>
      <c r="F29" s="39"/>
      <c r="G29" s="39"/>
      <c r="H29" s="39"/>
      <c r="I29" s="3"/>
      <c r="J29" s="1"/>
      <c r="K29" s="1"/>
      <c r="L29" s="3"/>
      <c r="M29" s="1"/>
    </row>
    <row r="30" spans="1:13" ht="15.75" x14ac:dyDescent="0.25">
      <c r="A30" s="38"/>
      <c r="B30" s="36"/>
      <c r="C30" s="37"/>
      <c r="D30" s="38"/>
      <c r="E30" s="39"/>
      <c r="F30" s="39"/>
      <c r="G30" s="39"/>
      <c r="H30" s="39"/>
      <c r="I30" s="3"/>
      <c r="J30" s="1"/>
      <c r="K30" s="1"/>
      <c r="L30" s="3"/>
      <c r="M30" s="1"/>
    </row>
    <row r="31" spans="1:13" ht="15.75" x14ac:dyDescent="0.25">
      <c r="A31" s="38"/>
      <c r="B31" s="36"/>
      <c r="C31" s="37"/>
      <c r="D31" s="38"/>
      <c r="E31" s="39"/>
      <c r="F31" s="39"/>
      <c r="G31" s="39"/>
      <c r="H31" s="39"/>
      <c r="I31" s="3"/>
      <c r="J31" s="1"/>
      <c r="K31" s="1"/>
      <c r="L31" s="3"/>
      <c r="M31" s="1"/>
    </row>
    <row r="32" spans="1:13" x14ac:dyDescent="0.25">
      <c r="A32" s="62"/>
      <c r="B32" s="61"/>
      <c r="C32" s="61"/>
      <c r="D32" s="61"/>
      <c r="E32" s="61"/>
      <c r="F32" s="61"/>
      <c r="G32" s="61"/>
      <c r="H32" s="61"/>
      <c r="I32" s="8"/>
      <c r="J32" s="6"/>
      <c r="K32" s="6"/>
      <c r="L32" s="8"/>
      <c r="M32" s="6"/>
    </row>
    <row r="33" spans="1:13" x14ac:dyDescent="0.25">
      <c r="A33" s="65"/>
      <c r="B33" s="66"/>
      <c r="C33" s="66"/>
      <c r="D33" s="66"/>
      <c r="E33" s="66"/>
      <c r="F33" s="66"/>
      <c r="G33" s="66"/>
      <c r="H33" s="66"/>
      <c r="I33" s="8"/>
      <c r="J33" s="6"/>
      <c r="K33" s="6"/>
      <c r="L33" s="8"/>
      <c r="M33" s="6"/>
    </row>
    <row r="34" spans="1:13" x14ac:dyDescent="0.25">
      <c r="A34" s="65"/>
      <c r="B34" s="66"/>
      <c r="C34" s="66"/>
      <c r="D34" s="66"/>
      <c r="E34" s="66"/>
      <c r="F34" s="66"/>
      <c r="G34" s="66"/>
      <c r="H34" s="66"/>
      <c r="I34" s="8"/>
      <c r="J34" s="6"/>
      <c r="K34" s="6"/>
      <c r="L34" s="8"/>
      <c r="M34" s="6"/>
    </row>
    <row r="35" spans="1:13" ht="15.75" x14ac:dyDescent="0.25">
      <c r="A35" s="38"/>
      <c r="B35" s="17"/>
      <c r="C35" s="18"/>
      <c r="D35" s="10"/>
      <c r="E35" s="10"/>
      <c r="F35" s="19"/>
      <c r="G35" s="10"/>
      <c r="H35" s="10"/>
    </row>
    <row r="36" spans="1:13" ht="15.75" x14ac:dyDescent="0.25">
      <c r="A36" s="50"/>
      <c r="B36" s="17"/>
      <c r="C36" s="18"/>
      <c r="D36" s="10"/>
      <c r="E36" s="10"/>
      <c r="F36" s="10"/>
      <c r="G36" s="10"/>
      <c r="H36" s="10"/>
      <c r="I36" s="1"/>
      <c r="J36" s="1"/>
      <c r="K36" s="1"/>
      <c r="L36" s="14"/>
      <c r="M36" s="1"/>
    </row>
    <row r="37" spans="1:13" ht="15.75" x14ac:dyDescent="0.25">
      <c r="A37" s="50"/>
      <c r="B37" s="17"/>
      <c r="C37" s="18"/>
      <c r="D37" s="18"/>
      <c r="E37" s="10"/>
      <c r="F37" s="10"/>
      <c r="G37" s="19"/>
      <c r="H37" s="19"/>
      <c r="I37" s="3"/>
      <c r="J37" s="3"/>
      <c r="K37" s="1"/>
      <c r="L37" s="3"/>
      <c r="M37" s="1"/>
    </row>
    <row r="38" spans="1:13" ht="15.75" x14ac:dyDescent="0.25">
      <c r="A38" s="50"/>
      <c r="B38" s="17"/>
      <c r="C38" s="18"/>
      <c r="D38" s="18"/>
      <c r="E38" s="10"/>
      <c r="F38" s="10"/>
      <c r="G38" s="19"/>
      <c r="H38" s="19"/>
      <c r="I38" s="8"/>
      <c r="J38" s="3"/>
      <c r="K38" s="1"/>
      <c r="L38" s="3"/>
      <c r="M38" s="1"/>
    </row>
    <row r="39" spans="1:13" ht="15.75" x14ac:dyDescent="0.25">
      <c r="A39" s="50"/>
      <c r="B39" s="17"/>
      <c r="C39" s="18"/>
      <c r="D39" s="10"/>
      <c r="E39" s="10"/>
      <c r="F39" s="10"/>
      <c r="G39" s="10"/>
      <c r="H39" s="10"/>
      <c r="I39" s="3"/>
      <c r="J39" s="3"/>
      <c r="K39" s="1"/>
      <c r="L39" s="3"/>
      <c r="M39" s="1"/>
    </row>
    <row r="40" spans="1:13" ht="15.75" x14ac:dyDescent="0.25">
      <c r="A40" s="50"/>
      <c r="B40" s="17"/>
      <c r="C40" s="18"/>
      <c r="D40" s="10"/>
      <c r="E40" s="10"/>
      <c r="F40" s="10"/>
      <c r="G40" s="10"/>
      <c r="H40" s="10"/>
      <c r="I40" s="3"/>
      <c r="J40" s="3"/>
      <c r="K40" s="1"/>
      <c r="L40" s="3"/>
      <c r="M40" s="1"/>
    </row>
    <row r="41" spans="1:13" ht="15.75" x14ac:dyDescent="0.25">
      <c r="A41" s="50"/>
      <c r="B41" s="17"/>
      <c r="C41" s="18"/>
      <c r="D41" s="10"/>
      <c r="E41" s="10"/>
      <c r="F41" s="10"/>
      <c r="G41" s="10"/>
      <c r="H41" s="10"/>
      <c r="I41" s="3"/>
      <c r="J41" s="3"/>
      <c r="K41" s="1"/>
      <c r="L41" s="3"/>
      <c r="M41" s="1"/>
    </row>
    <row r="42" spans="1:13" ht="15.75" x14ac:dyDescent="0.25">
      <c r="A42" s="50"/>
      <c r="B42" s="17"/>
      <c r="C42" s="18"/>
      <c r="D42" s="10"/>
      <c r="E42" s="10"/>
      <c r="F42" s="10"/>
      <c r="G42" s="10"/>
      <c r="H42" s="10"/>
      <c r="I42" s="4"/>
      <c r="J42" s="4"/>
      <c r="K42" s="16"/>
      <c r="L42" s="4"/>
      <c r="M42" s="1"/>
    </row>
    <row r="43" spans="1:13" ht="15.75" x14ac:dyDescent="0.25">
      <c r="A43" s="50"/>
      <c r="B43" s="17"/>
      <c r="C43" s="18"/>
      <c r="D43" s="10"/>
      <c r="E43" s="20"/>
      <c r="F43" s="19"/>
      <c r="G43" s="19"/>
      <c r="H43" s="19"/>
      <c r="I43" s="3"/>
      <c r="J43" s="1"/>
      <c r="K43" s="1"/>
      <c r="L43" s="1"/>
      <c r="M43" s="1"/>
    </row>
    <row r="44" spans="1:13" ht="15.75" x14ac:dyDescent="0.25">
      <c r="A44" s="50"/>
      <c r="B44" s="17"/>
      <c r="C44" s="18"/>
      <c r="D44" s="10"/>
      <c r="E44" s="21"/>
      <c r="F44" s="19"/>
      <c r="G44" s="19"/>
      <c r="H44" s="19"/>
      <c r="I44" s="15"/>
      <c r="J44" s="1"/>
      <c r="K44" s="1"/>
      <c r="L44" s="3"/>
      <c r="M44" s="1"/>
    </row>
    <row r="45" spans="1:13" ht="15.75" x14ac:dyDescent="0.25">
      <c r="A45" s="50"/>
      <c r="B45" s="17"/>
      <c r="C45" s="18"/>
      <c r="D45" s="10"/>
      <c r="E45" s="10"/>
      <c r="F45" s="19"/>
      <c r="G45" s="19"/>
      <c r="H45" s="19"/>
      <c r="I45" s="1"/>
      <c r="J45" s="1"/>
      <c r="K45" s="1"/>
      <c r="L45" s="3"/>
      <c r="M45" s="1"/>
    </row>
    <row r="46" spans="1:13" ht="15.75" x14ac:dyDescent="0.25">
      <c r="A46" s="50"/>
      <c r="B46" s="17"/>
      <c r="C46" s="18"/>
      <c r="D46" s="10"/>
      <c r="E46" s="10"/>
      <c r="F46" s="10"/>
      <c r="G46" s="10"/>
      <c r="H46" s="10"/>
      <c r="I46" s="1"/>
      <c r="J46" s="1"/>
      <c r="K46" s="1"/>
      <c r="L46" s="1"/>
      <c r="M46" s="1"/>
    </row>
    <row r="47" spans="1:13" ht="15.75" x14ac:dyDescent="0.25">
      <c r="A47" s="50"/>
      <c r="B47" s="17"/>
      <c r="C47" s="18"/>
      <c r="D47" s="10"/>
      <c r="E47" s="11"/>
      <c r="F47" s="12"/>
      <c r="G47" s="12"/>
      <c r="H47" s="12"/>
      <c r="I47" s="1"/>
      <c r="J47" s="1"/>
      <c r="K47" s="1"/>
      <c r="L47" s="1"/>
      <c r="M47" s="1"/>
    </row>
    <row r="48" spans="1:13" ht="15.75" x14ac:dyDescent="0.25">
      <c r="A48" s="50"/>
      <c r="B48" s="17"/>
      <c r="C48" s="18"/>
      <c r="D48" s="10"/>
      <c r="E48" s="10"/>
      <c r="F48" s="10"/>
      <c r="G48" s="10"/>
      <c r="H48" s="10"/>
      <c r="I48" s="1"/>
      <c r="J48" s="1"/>
      <c r="K48" s="1"/>
      <c r="L48" s="1"/>
      <c r="M48" s="1"/>
    </row>
    <row r="49" spans="1:13" ht="15.75" x14ac:dyDescent="0.25">
      <c r="A49" s="50"/>
      <c r="B49" s="17"/>
      <c r="C49" s="18"/>
      <c r="D49" s="10"/>
      <c r="E49" s="20"/>
      <c r="F49" s="19"/>
      <c r="G49" s="19"/>
      <c r="H49" s="19"/>
      <c r="I49" s="1"/>
      <c r="J49" s="1"/>
      <c r="K49" s="1"/>
      <c r="L49" s="1"/>
      <c r="M49" s="1"/>
    </row>
    <row r="50" spans="1:13" ht="15.75" x14ac:dyDescent="0.25">
      <c r="A50" s="50"/>
      <c r="B50" s="17"/>
      <c r="C50" s="18"/>
      <c r="D50" s="10"/>
      <c r="E50" s="21"/>
      <c r="F50" s="19"/>
      <c r="G50" s="19"/>
      <c r="H50" s="19"/>
      <c r="I50" s="1"/>
      <c r="J50" s="1"/>
      <c r="K50" s="1"/>
      <c r="L50" s="1"/>
      <c r="M50" s="1"/>
    </row>
    <row r="51" spans="1:13" ht="15.75" x14ac:dyDescent="0.25">
      <c r="A51" s="50"/>
      <c r="B51" s="17"/>
      <c r="C51" s="18"/>
      <c r="D51" s="10"/>
      <c r="E51" s="10"/>
      <c r="F51" s="19"/>
      <c r="G51" s="19"/>
      <c r="H51" s="19"/>
    </row>
    <row r="52" spans="1:13" ht="15.75" x14ac:dyDescent="0.25">
      <c r="A52" s="50"/>
      <c r="B52" s="17"/>
      <c r="C52" s="18"/>
      <c r="D52" s="10"/>
      <c r="E52" s="10"/>
      <c r="F52" s="10"/>
      <c r="G52" s="10"/>
      <c r="H52" s="10"/>
    </row>
    <row r="53" spans="1:13" ht="15.75" x14ac:dyDescent="0.25">
      <c r="A53" s="50"/>
      <c r="B53" s="17"/>
      <c r="C53" s="18"/>
      <c r="D53" s="10"/>
      <c r="E53" s="10"/>
      <c r="F53" s="10"/>
      <c r="G53" s="10"/>
      <c r="H53" s="10"/>
    </row>
    <row r="54" spans="1:13" ht="15.75" x14ac:dyDescent="0.25">
      <c r="A54" s="50"/>
      <c r="B54" s="17"/>
      <c r="C54" s="18"/>
      <c r="D54" s="10"/>
      <c r="E54" s="10"/>
      <c r="F54" s="19"/>
      <c r="G54" s="19"/>
      <c r="H54" s="19"/>
    </row>
    <row r="55" spans="1:13" ht="15.75" x14ac:dyDescent="0.25">
      <c r="A55" s="50"/>
      <c r="B55" s="17"/>
      <c r="C55" s="18"/>
      <c r="D55" s="10"/>
      <c r="E55" s="10"/>
      <c r="F55" s="19"/>
      <c r="G55" s="19"/>
      <c r="H55" s="19"/>
    </row>
    <row r="56" spans="1:13" ht="15.75" x14ac:dyDescent="0.25">
      <c r="A56" s="50"/>
      <c r="B56" s="17"/>
      <c r="C56" s="18"/>
      <c r="D56" s="10"/>
      <c r="E56" s="10"/>
      <c r="F56" s="19"/>
      <c r="G56" s="19"/>
      <c r="H56" s="19"/>
    </row>
    <row r="57" spans="1:13" ht="15.75" x14ac:dyDescent="0.25">
      <c r="A57" s="50"/>
      <c r="B57" s="17"/>
      <c r="C57" s="18"/>
      <c r="D57" s="10"/>
      <c r="E57" s="10"/>
      <c r="F57" s="10"/>
      <c r="G57" s="10"/>
      <c r="H57" s="10"/>
    </row>
    <row r="58" spans="1:13" ht="15.75" x14ac:dyDescent="0.25">
      <c r="A58" s="50"/>
      <c r="B58" s="17"/>
      <c r="C58" s="18"/>
      <c r="D58" s="10"/>
      <c r="E58" s="10"/>
      <c r="F58" s="10"/>
      <c r="G58" s="10"/>
      <c r="H58" s="10"/>
    </row>
    <row r="59" spans="1:13" ht="15.75" x14ac:dyDescent="0.25">
      <c r="A59" s="50"/>
      <c r="B59" s="17"/>
      <c r="C59" s="18"/>
      <c r="D59" s="10"/>
      <c r="E59" s="22"/>
      <c r="F59" s="22"/>
      <c r="G59" s="22"/>
      <c r="H59" s="22"/>
    </row>
    <row r="60" spans="1:13" ht="15.75" x14ac:dyDescent="0.25">
      <c r="A60" s="50"/>
      <c r="B60" s="17"/>
      <c r="C60" s="18"/>
      <c r="D60" s="10"/>
      <c r="E60" s="22"/>
      <c r="F60" s="22"/>
      <c r="G60" s="22"/>
      <c r="H60" s="22"/>
    </row>
    <row r="61" spans="1:13" ht="15.75" x14ac:dyDescent="0.25">
      <c r="A61" s="50"/>
      <c r="B61" s="17"/>
      <c r="C61" s="18"/>
      <c r="D61" s="10"/>
      <c r="E61" s="10"/>
      <c r="F61" s="10"/>
      <c r="G61" s="10"/>
      <c r="H61" s="10"/>
    </row>
    <row r="62" spans="1:13" ht="15.75" x14ac:dyDescent="0.25">
      <c r="A62" s="50"/>
      <c r="B62" s="17"/>
      <c r="C62" s="18"/>
      <c r="D62" s="10"/>
      <c r="E62" s="19"/>
      <c r="F62" s="19"/>
      <c r="G62" s="19"/>
      <c r="H62" s="19"/>
    </row>
    <row r="63" spans="1:13" ht="15.75" x14ac:dyDescent="0.25">
      <c r="A63" s="50"/>
      <c r="B63" s="17"/>
      <c r="C63" s="18"/>
      <c r="D63" s="10"/>
      <c r="E63" s="19"/>
      <c r="F63" s="19"/>
      <c r="G63" s="19"/>
      <c r="H63" s="19"/>
    </row>
    <row r="64" spans="1:13" ht="15.75" x14ac:dyDescent="0.25">
      <c r="A64" s="50"/>
      <c r="B64" s="17"/>
      <c r="C64" s="18"/>
      <c r="D64" s="10"/>
      <c r="E64" s="10"/>
      <c r="F64" s="10"/>
      <c r="G64" s="10"/>
      <c r="H64" s="10"/>
    </row>
    <row r="65" spans="1:8" ht="15.75" x14ac:dyDescent="0.25">
      <c r="A65" s="50"/>
      <c r="B65" s="17"/>
      <c r="C65" s="18"/>
      <c r="D65" s="10"/>
      <c r="E65" s="10"/>
      <c r="F65" s="10"/>
      <c r="G65" s="10"/>
      <c r="H65" s="10"/>
    </row>
    <row r="66" spans="1:8" ht="15.75" x14ac:dyDescent="0.25">
      <c r="A66" s="50"/>
      <c r="B66" s="17"/>
      <c r="C66" s="18"/>
      <c r="D66" s="10"/>
      <c r="E66" s="10"/>
      <c r="F66" s="10"/>
      <c r="G66" s="23"/>
      <c r="H66" s="23"/>
    </row>
    <row r="67" spans="1:8" ht="15.75" x14ac:dyDescent="0.25">
      <c r="A67" s="50"/>
      <c r="B67" s="17"/>
      <c r="C67" s="18"/>
      <c r="D67" s="10"/>
      <c r="E67" s="10"/>
      <c r="F67" s="10"/>
      <c r="G67" s="23"/>
      <c r="H67" s="23"/>
    </row>
    <row r="68" spans="1:8" ht="15.75" x14ac:dyDescent="0.25">
      <c r="A68" s="50"/>
      <c r="B68" s="17"/>
      <c r="C68" s="18"/>
      <c r="D68" s="10"/>
      <c r="E68" s="10"/>
      <c r="F68" s="10"/>
      <c r="G68" s="23"/>
      <c r="H68" s="23"/>
    </row>
    <row r="69" spans="1:8" ht="15.75" x14ac:dyDescent="0.25">
      <c r="A69" s="50"/>
      <c r="B69" s="17"/>
      <c r="C69" s="18"/>
      <c r="D69" s="10"/>
      <c r="E69" s="10"/>
      <c r="F69" s="10"/>
      <c r="G69" s="23"/>
      <c r="H69" s="23"/>
    </row>
    <row r="70" spans="1:8" ht="15.75" x14ac:dyDescent="0.25">
      <c r="A70" s="50"/>
      <c r="B70" s="17"/>
      <c r="C70" s="18"/>
      <c r="D70" s="10"/>
      <c r="E70" s="10"/>
      <c r="F70" s="10"/>
      <c r="G70" s="23"/>
      <c r="H70" s="23"/>
    </row>
    <row r="71" spans="1:8" ht="15.75" x14ac:dyDescent="0.25">
      <c r="A71" s="50"/>
      <c r="B71" s="17"/>
      <c r="C71" s="18"/>
      <c r="D71" s="10"/>
      <c r="E71" s="10"/>
      <c r="F71" s="10"/>
      <c r="G71" s="23"/>
      <c r="H71" s="23"/>
    </row>
    <row r="72" spans="1:8" ht="15.75" x14ac:dyDescent="0.25">
      <c r="A72" s="50"/>
      <c r="B72" s="17"/>
      <c r="C72" s="18"/>
      <c r="D72" s="10"/>
      <c r="E72" s="10"/>
      <c r="F72" s="10"/>
      <c r="G72" s="23"/>
      <c r="H72" s="23"/>
    </row>
    <row r="73" spans="1:8" ht="15.75" x14ac:dyDescent="0.25">
      <c r="A73" s="50"/>
      <c r="B73" s="17"/>
      <c r="C73" s="18"/>
      <c r="D73" s="10"/>
      <c r="E73" s="10"/>
      <c r="F73" s="10"/>
      <c r="G73" s="23"/>
      <c r="H73" s="23"/>
    </row>
    <row r="74" spans="1:8" ht="15.75" x14ac:dyDescent="0.25">
      <c r="A74" s="50"/>
      <c r="B74" s="17"/>
      <c r="C74" s="18"/>
      <c r="D74" s="10"/>
      <c r="E74" s="10"/>
      <c r="F74" s="10"/>
      <c r="G74" s="23"/>
      <c r="H74" s="23"/>
    </row>
    <row r="75" spans="1:8" ht="15.75" x14ac:dyDescent="0.25">
      <c r="A75" s="50"/>
      <c r="B75" s="17"/>
      <c r="C75" s="18"/>
      <c r="D75" s="10"/>
      <c r="E75" s="10"/>
      <c r="F75" s="10"/>
      <c r="G75" s="23"/>
      <c r="H75" s="23"/>
    </row>
    <row r="76" spans="1:8" ht="15.75" x14ac:dyDescent="0.25">
      <c r="A76" s="50"/>
      <c r="B76" s="17"/>
      <c r="C76" s="18"/>
      <c r="D76" s="10"/>
      <c r="E76" s="10"/>
      <c r="F76" s="10"/>
      <c r="G76" s="23"/>
      <c r="H76" s="23"/>
    </row>
    <row r="77" spans="1:8" ht="15.75" x14ac:dyDescent="0.25">
      <c r="A77" s="50"/>
      <c r="B77" s="17"/>
      <c r="C77" s="18"/>
      <c r="D77" s="10"/>
      <c r="E77" s="10"/>
      <c r="F77" s="10"/>
      <c r="G77" s="23"/>
      <c r="H77" s="23"/>
    </row>
    <row r="78" spans="1:8" ht="15.75" x14ac:dyDescent="0.25">
      <c r="A78" s="50"/>
      <c r="B78" s="17"/>
      <c r="C78" s="18"/>
      <c r="D78" s="10"/>
      <c r="E78" s="10"/>
      <c r="F78" s="10"/>
      <c r="G78" s="23"/>
      <c r="H78" s="23"/>
    </row>
    <row r="79" spans="1:8" ht="15.75" x14ac:dyDescent="0.25">
      <c r="A79" s="50"/>
      <c r="B79" s="17"/>
      <c r="C79" s="18"/>
      <c r="D79" s="10"/>
      <c r="E79" s="10"/>
      <c r="F79" s="10"/>
      <c r="G79" s="23"/>
      <c r="H79" s="23"/>
    </row>
    <row r="80" spans="1:8" ht="15.75" x14ac:dyDescent="0.25">
      <c r="A80" s="50"/>
      <c r="B80" s="17"/>
      <c r="C80" s="18"/>
      <c r="D80" s="10"/>
      <c r="E80" s="10"/>
      <c r="F80" s="10"/>
      <c r="G80" s="23"/>
      <c r="H80" s="23"/>
    </row>
    <row r="81" spans="1:8" ht="15.75" x14ac:dyDescent="0.25">
      <c r="A81" s="50"/>
      <c r="B81" s="17"/>
      <c r="C81" s="18"/>
      <c r="D81" s="10"/>
      <c r="E81" s="10"/>
      <c r="F81" s="10"/>
      <c r="G81" s="23"/>
      <c r="H81" s="23"/>
    </row>
    <row r="82" spans="1:8" ht="15.75" x14ac:dyDescent="0.25">
      <c r="A82" s="50"/>
      <c r="B82" s="17"/>
      <c r="C82" s="18"/>
      <c r="D82" s="10"/>
      <c r="E82" s="10"/>
      <c r="F82" s="10"/>
      <c r="G82" s="23"/>
      <c r="H82" s="23"/>
    </row>
    <row r="83" spans="1:8" ht="15.75" x14ac:dyDescent="0.25">
      <c r="A83" s="50"/>
      <c r="B83" s="17"/>
      <c r="C83" s="18"/>
      <c r="D83" s="10"/>
      <c r="E83" s="10"/>
      <c r="F83" s="10"/>
      <c r="G83" s="23"/>
      <c r="H83" s="23"/>
    </row>
    <row r="84" spans="1:8" ht="15.75" x14ac:dyDescent="0.25">
      <c r="A84" s="50"/>
      <c r="B84" s="17"/>
      <c r="C84" s="18"/>
      <c r="D84" s="10"/>
      <c r="E84" s="10"/>
      <c r="F84" s="10"/>
      <c r="G84" s="23"/>
      <c r="H84" s="23"/>
    </row>
    <row r="85" spans="1:8" ht="15.75" x14ac:dyDescent="0.25">
      <c r="A85" s="50"/>
      <c r="B85" s="17"/>
      <c r="C85" s="18"/>
      <c r="D85" s="10"/>
      <c r="E85" s="10"/>
      <c r="F85" s="10"/>
      <c r="G85" s="10"/>
      <c r="H85" s="10"/>
    </row>
    <row r="86" spans="1:8" ht="15.75" x14ac:dyDescent="0.25">
      <c r="A86" s="50"/>
      <c r="B86" s="17"/>
      <c r="C86" s="18"/>
      <c r="D86" s="10"/>
      <c r="E86" s="19"/>
      <c r="F86" s="19"/>
      <c r="G86" s="19"/>
      <c r="H86" s="19"/>
    </row>
    <row r="87" spans="1:8" ht="15.75" x14ac:dyDescent="0.25">
      <c r="A87" s="50"/>
      <c r="B87" s="17"/>
      <c r="C87" s="18"/>
      <c r="D87" s="10"/>
      <c r="E87" s="10"/>
      <c r="F87" s="10"/>
      <c r="G87" s="10"/>
      <c r="H87" s="10"/>
    </row>
    <row r="88" spans="1:8" ht="15.75" x14ac:dyDescent="0.25">
      <c r="A88" s="50"/>
      <c r="B88" s="17"/>
      <c r="C88" s="18"/>
      <c r="D88" s="10"/>
      <c r="E88" s="10"/>
      <c r="F88" s="10"/>
      <c r="G88" s="10"/>
      <c r="H88" s="10"/>
    </row>
    <row r="89" spans="1:8" ht="15.75" x14ac:dyDescent="0.25">
      <c r="A89" s="50"/>
      <c r="B89" s="17"/>
      <c r="C89" s="18"/>
      <c r="D89" s="10"/>
      <c r="E89" s="10"/>
      <c r="F89" s="10"/>
      <c r="G89" s="10"/>
      <c r="H89" s="10"/>
    </row>
    <row r="90" spans="1:8" ht="15.75" x14ac:dyDescent="0.25">
      <c r="A90" s="50"/>
      <c r="B90" s="17"/>
      <c r="C90" s="18"/>
      <c r="D90" s="10"/>
      <c r="E90" s="10"/>
      <c r="F90" s="10"/>
      <c r="G90" s="10"/>
      <c r="H90" s="10"/>
    </row>
    <row r="91" spans="1:8" ht="15.75" x14ac:dyDescent="0.25">
      <c r="A91" s="50"/>
      <c r="B91" s="17"/>
      <c r="C91" s="18"/>
      <c r="D91" s="10"/>
      <c r="E91" s="10"/>
      <c r="F91" s="10"/>
      <c r="G91" s="10"/>
      <c r="H91" s="10"/>
    </row>
    <row r="92" spans="1:8" ht="15.75" x14ac:dyDescent="0.25">
      <c r="A92" s="50"/>
      <c r="B92" s="17"/>
      <c r="C92" s="18"/>
      <c r="D92" s="10"/>
      <c r="E92" s="10"/>
      <c r="F92" s="10"/>
      <c r="G92" s="10"/>
      <c r="H92" s="10"/>
    </row>
    <row r="93" spans="1:8" ht="15.75" x14ac:dyDescent="0.25">
      <c r="A93" s="50"/>
      <c r="B93" s="17"/>
      <c r="C93" s="18"/>
      <c r="D93" s="10"/>
      <c r="E93" s="19"/>
      <c r="F93" s="19"/>
      <c r="G93" s="19"/>
      <c r="H93" s="19"/>
    </row>
    <row r="94" spans="1:8" ht="15.75" x14ac:dyDescent="0.25">
      <c r="A94" s="50"/>
      <c r="B94" s="17"/>
      <c r="C94" s="18"/>
      <c r="D94" s="10"/>
      <c r="E94" s="19"/>
      <c r="F94" s="19"/>
      <c r="G94" s="19"/>
      <c r="H94" s="19"/>
    </row>
    <row r="95" spans="1:8" ht="15.75" x14ac:dyDescent="0.25">
      <c r="A95" s="50"/>
      <c r="B95" s="17"/>
      <c r="C95" s="18"/>
      <c r="D95" s="10"/>
      <c r="E95" s="10"/>
      <c r="F95" s="10"/>
      <c r="G95" s="10"/>
      <c r="H95" s="10"/>
    </row>
    <row r="96" spans="1:8" ht="15.75" x14ac:dyDescent="0.25">
      <c r="A96" s="50"/>
      <c r="B96" s="17"/>
      <c r="C96" s="18"/>
      <c r="D96" s="10"/>
      <c r="E96" s="19"/>
      <c r="F96" s="19"/>
      <c r="G96" s="19"/>
      <c r="H96" s="19"/>
    </row>
    <row r="97" spans="1:8" ht="15.75" x14ac:dyDescent="0.25">
      <c r="A97" s="50"/>
      <c r="B97" s="17"/>
      <c r="C97" s="18"/>
      <c r="D97" s="10"/>
      <c r="E97" s="19"/>
      <c r="F97" s="19"/>
      <c r="G97" s="19"/>
      <c r="H97" s="19"/>
    </row>
    <row r="98" spans="1:8" ht="15.75" x14ac:dyDescent="0.25">
      <c r="A98" s="50"/>
      <c r="B98" s="17"/>
      <c r="C98" s="18"/>
      <c r="D98" s="10"/>
      <c r="E98" s="10"/>
      <c r="F98" s="10"/>
      <c r="G98" s="10"/>
      <c r="H98" s="10"/>
    </row>
    <row r="99" spans="1:8" ht="15.75" x14ac:dyDescent="0.25">
      <c r="A99" s="50"/>
      <c r="B99" s="17"/>
      <c r="C99" s="18"/>
      <c r="D99" s="10"/>
      <c r="E99" s="10"/>
      <c r="F99" s="10"/>
      <c r="G99" s="10"/>
      <c r="H99" s="10"/>
    </row>
  </sheetData>
  <mergeCells count="13">
    <mergeCell ref="A34:H34"/>
    <mergeCell ref="G1:H1"/>
    <mergeCell ref="G2:H2"/>
    <mergeCell ref="A4:H4"/>
    <mergeCell ref="A6:A7"/>
    <mergeCell ref="B6:B7"/>
    <mergeCell ref="C6:C7"/>
    <mergeCell ref="D6:D7"/>
    <mergeCell ref="E6:E7"/>
    <mergeCell ref="F6:F7"/>
    <mergeCell ref="G6:G7"/>
    <mergeCell ref="H6:H7"/>
    <mergeCell ref="A33:H3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workbookViewId="0">
      <selection sqref="A1:H18"/>
    </sheetView>
  </sheetViews>
  <sheetFormatPr defaultColWidth="9" defaultRowHeight="15" x14ac:dyDescent="0.25"/>
  <cols>
    <col min="1" max="1" width="9" style="24"/>
    <col min="2" max="2" width="49.28515625" style="24" customWidth="1"/>
    <col min="3" max="3" width="13.5703125" style="24" customWidth="1"/>
    <col min="4" max="4" width="21" style="40" customWidth="1"/>
    <col min="5" max="8" width="15.42578125" style="24" customWidth="1"/>
    <col min="9" max="16384" width="9" style="24"/>
  </cols>
  <sheetData>
    <row r="1" spans="1:8" ht="15.75" x14ac:dyDescent="0.25">
      <c r="G1" s="67" t="s">
        <v>61</v>
      </c>
      <c r="H1" s="67"/>
    </row>
    <row r="2" spans="1:8" ht="15.75" x14ac:dyDescent="0.25">
      <c r="D2" s="41"/>
      <c r="E2" s="25"/>
      <c r="F2" s="25"/>
      <c r="G2" s="68" t="s">
        <v>0</v>
      </c>
      <c r="H2" s="68"/>
    </row>
    <row r="3" spans="1:8" ht="15.4" x14ac:dyDescent="0.25">
      <c r="E3" s="44"/>
      <c r="F3" s="44"/>
      <c r="G3" s="33"/>
    </row>
    <row r="4" spans="1:8" ht="61.5" customHeight="1" x14ac:dyDescent="0.25">
      <c r="A4" s="69" t="s">
        <v>65</v>
      </c>
      <c r="B4" s="69"/>
      <c r="C4" s="69"/>
      <c r="D4" s="69"/>
      <c r="E4" s="69"/>
      <c r="F4" s="69"/>
      <c r="G4" s="69"/>
      <c r="H4" s="78"/>
    </row>
    <row r="5" spans="1:8" ht="18.2" x14ac:dyDescent="0.25">
      <c r="A5" s="45"/>
      <c r="B5" s="45"/>
      <c r="C5" s="45"/>
      <c r="D5" s="42"/>
      <c r="E5" s="34"/>
      <c r="F5" s="34"/>
      <c r="G5" s="45"/>
    </row>
    <row r="6" spans="1:8" x14ac:dyDescent="0.25">
      <c r="A6" s="79" t="s">
        <v>1</v>
      </c>
      <c r="B6" s="79" t="s">
        <v>2</v>
      </c>
      <c r="C6" s="74" t="s">
        <v>3</v>
      </c>
      <c r="D6" s="81" t="s">
        <v>4</v>
      </c>
      <c r="E6" s="72" t="s">
        <v>62</v>
      </c>
      <c r="F6" s="72" t="s">
        <v>66</v>
      </c>
      <c r="G6" s="72" t="s">
        <v>43</v>
      </c>
      <c r="H6" s="72" t="s">
        <v>63</v>
      </c>
    </row>
    <row r="7" spans="1:8" x14ac:dyDescent="0.25">
      <c r="A7" s="80"/>
      <c r="B7" s="80"/>
      <c r="C7" s="75"/>
      <c r="D7" s="82"/>
      <c r="E7" s="72"/>
      <c r="F7" s="72"/>
      <c r="G7" s="72"/>
      <c r="H7" s="72"/>
    </row>
    <row r="8" spans="1:8" ht="14.65" x14ac:dyDescent="0.25">
      <c r="A8" s="26"/>
      <c r="B8" s="27">
        <v>1</v>
      </c>
      <c r="C8" s="27">
        <v>2</v>
      </c>
      <c r="D8" s="43">
        <v>3</v>
      </c>
      <c r="E8" s="27">
        <v>4</v>
      </c>
      <c r="F8" s="27">
        <v>5</v>
      </c>
      <c r="G8" s="27">
        <v>6</v>
      </c>
      <c r="H8" s="27">
        <v>7</v>
      </c>
    </row>
    <row r="9" spans="1:8" ht="31.5" x14ac:dyDescent="0.25">
      <c r="A9" s="28">
        <v>1</v>
      </c>
      <c r="B9" s="28" t="s">
        <v>22</v>
      </c>
      <c r="C9" s="29" t="s">
        <v>5</v>
      </c>
      <c r="D9" s="32" t="s">
        <v>44</v>
      </c>
      <c r="E9" s="52">
        <v>544.51900000000001</v>
      </c>
      <c r="F9" s="52">
        <v>593.52599999999995</v>
      </c>
      <c r="G9" s="52">
        <f>F9*1.23</f>
        <v>730.03697999999997</v>
      </c>
      <c r="H9" s="52">
        <f>G9*1.11</f>
        <v>810.34104780000007</v>
      </c>
    </row>
    <row r="10" spans="1:8" ht="15.75" x14ac:dyDescent="0.25">
      <c r="A10" s="28">
        <v>2</v>
      </c>
      <c r="B10" s="28" t="s">
        <v>16</v>
      </c>
      <c r="C10" s="29"/>
      <c r="D10" s="32" t="s">
        <v>47</v>
      </c>
      <c r="E10" s="52">
        <f>E9*0.75</f>
        <v>408.38925</v>
      </c>
      <c r="F10" s="52">
        <f>F9*0.75</f>
        <v>445.14449999999999</v>
      </c>
      <c r="G10" s="52">
        <f>G9*0.75</f>
        <v>547.52773500000001</v>
      </c>
      <c r="H10" s="52">
        <f>H9*0.75</f>
        <v>607.75578585000005</v>
      </c>
    </row>
    <row r="11" spans="1:8" ht="31.5" x14ac:dyDescent="0.25">
      <c r="A11" s="28">
        <v>3</v>
      </c>
      <c r="B11" s="28" t="s">
        <v>14</v>
      </c>
      <c r="C11" s="29"/>
      <c r="D11" s="32"/>
      <c r="E11" s="52">
        <v>148.34299999999999</v>
      </c>
      <c r="F11" s="52">
        <v>136.13</v>
      </c>
      <c r="G11" s="52">
        <v>148.381</v>
      </c>
      <c r="H11" s="52">
        <v>182.50899999999999</v>
      </c>
    </row>
    <row r="12" spans="1:8" ht="15.75" x14ac:dyDescent="0.25">
      <c r="A12" s="28">
        <v>4</v>
      </c>
      <c r="B12" s="28" t="s">
        <v>18</v>
      </c>
      <c r="C12" s="29" t="s">
        <v>12</v>
      </c>
      <c r="D12" s="32"/>
      <c r="E12" s="54">
        <v>0.97699999999999998</v>
      </c>
      <c r="F12" s="54">
        <v>0.98199999999999998</v>
      </c>
      <c r="G12" s="54">
        <v>0.98299999999999998</v>
      </c>
      <c r="H12" s="54">
        <v>0.98399999999999999</v>
      </c>
    </row>
    <row r="13" spans="1:8" ht="15.75" x14ac:dyDescent="0.25">
      <c r="A13" s="28">
        <v>5</v>
      </c>
      <c r="B13" s="28" t="s">
        <v>19</v>
      </c>
      <c r="C13" s="29" t="s">
        <v>5</v>
      </c>
      <c r="D13" s="32" t="s">
        <v>41</v>
      </c>
      <c r="E13" s="52">
        <f>E14*E15/100</f>
        <v>0</v>
      </c>
      <c r="F13" s="52">
        <f>F14*F15/100</f>
        <v>0</v>
      </c>
      <c r="G13" s="52">
        <f>G14*G15/100</f>
        <v>0</v>
      </c>
      <c r="H13" s="52">
        <f>H14*H15/100</f>
        <v>0</v>
      </c>
    </row>
    <row r="14" spans="1:8" ht="15.75" x14ac:dyDescent="0.25">
      <c r="A14" s="30" t="s">
        <v>39</v>
      </c>
      <c r="B14" s="31" t="s">
        <v>64</v>
      </c>
      <c r="C14" s="29" t="s">
        <v>5</v>
      </c>
      <c r="D14" s="32"/>
      <c r="E14" s="52">
        <v>0</v>
      </c>
      <c r="F14" s="52">
        <v>0</v>
      </c>
      <c r="G14" s="52">
        <v>0</v>
      </c>
      <c r="H14" s="52">
        <v>0</v>
      </c>
    </row>
    <row r="15" spans="1:8" ht="31.5" x14ac:dyDescent="0.25">
      <c r="A15" s="30" t="s">
        <v>40</v>
      </c>
      <c r="B15" s="31" t="s">
        <v>26</v>
      </c>
      <c r="C15" s="29" t="s">
        <v>12</v>
      </c>
      <c r="D15" s="55"/>
      <c r="E15" s="56">
        <v>0.1</v>
      </c>
      <c r="F15" s="56">
        <v>0.2</v>
      </c>
      <c r="G15" s="56">
        <v>0.2</v>
      </c>
      <c r="H15" s="56">
        <v>0.2</v>
      </c>
    </row>
    <row r="16" spans="1:8" s="49" customFormat="1" ht="15.75" x14ac:dyDescent="0.25">
      <c r="A16" s="28">
        <v>6</v>
      </c>
      <c r="B16" s="28" t="s">
        <v>21</v>
      </c>
      <c r="C16" s="29" t="s">
        <v>5</v>
      </c>
      <c r="D16" s="32" t="s">
        <v>45</v>
      </c>
      <c r="E16" s="52">
        <f>(E10+E11)*E12+E13</f>
        <v>543.92740824999998</v>
      </c>
      <c r="F16" s="52">
        <f>(F10+F11)*F12+F13</f>
        <v>570.81155899999999</v>
      </c>
      <c r="G16" s="52">
        <f>(G10+G11)*G12+G13</f>
        <v>684.07828650499994</v>
      </c>
      <c r="H16" s="52">
        <f>(H10+H11)*H12+H13</f>
        <v>777.62054927640008</v>
      </c>
    </row>
    <row r="17" spans="1:8" ht="15.75" x14ac:dyDescent="0.25">
      <c r="A17" s="28">
        <v>7</v>
      </c>
      <c r="B17" s="28" t="s">
        <v>37</v>
      </c>
      <c r="C17" s="29" t="s">
        <v>12</v>
      </c>
      <c r="D17" s="32"/>
      <c r="E17" s="56">
        <v>0.7</v>
      </c>
      <c r="F17" s="56">
        <v>0.7</v>
      </c>
      <c r="G17" s="56">
        <v>0.7</v>
      </c>
      <c r="H17" s="56">
        <v>0.7</v>
      </c>
    </row>
    <row r="18" spans="1:8" s="49" customFormat="1" ht="15.75" x14ac:dyDescent="0.25">
      <c r="A18" s="46">
        <v>8</v>
      </c>
      <c r="B18" s="46" t="s">
        <v>25</v>
      </c>
      <c r="C18" s="47" t="s">
        <v>5</v>
      </c>
      <c r="D18" s="48" t="s">
        <v>46</v>
      </c>
      <c r="E18" s="53">
        <f>E16*E17</f>
        <v>380.74918577499994</v>
      </c>
      <c r="F18" s="53">
        <f>F16*F17</f>
        <v>399.56809129999999</v>
      </c>
      <c r="G18" s="53">
        <f>G16*G17</f>
        <v>478.8548005534999</v>
      </c>
      <c r="H18" s="53">
        <f>H16*H17</f>
        <v>544.33438449348</v>
      </c>
    </row>
    <row r="19" spans="1:8" ht="15.4" x14ac:dyDescent="0.25">
      <c r="A19" s="35"/>
      <c r="B19" s="36"/>
      <c r="C19" s="37"/>
      <c r="D19" s="38"/>
      <c r="E19" s="39"/>
      <c r="F19" s="39"/>
      <c r="G19" s="39"/>
      <c r="H19" s="39"/>
    </row>
  </sheetData>
  <mergeCells count="11">
    <mergeCell ref="G6:G7"/>
    <mergeCell ref="H6:H7"/>
    <mergeCell ref="G1:H1"/>
    <mergeCell ref="G2:H2"/>
    <mergeCell ref="A4:H4"/>
    <mergeCell ref="A6:A7"/>
    <mergeCell ref="B6:B7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 готово</vt:lpstr>
      <vt:lpstr>Д_Р готово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novi</dc:creator>
  <cp:lastModifiedBy>ФинУпр</cp:lastModifiedBy>
  <cp:lastPrinted>2021-11-10T08:22:00Z</cp:lastPrinted>
  <dcterms:created xsi:type="dcterms:W3CDTF">2020-11-07T11:24:02Z</dcterms:created>
  <dcterms:modified xsi:type="dcterms:W3CDTF">2021-11-10T08:24:16Z</dcterms:modified>
</cp:coreProperties>
</file>